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E44829A4-5944-406E-A3AA-446F15931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3" l="1"/>
  <c r="P67" i="3"/>
  <c r="N66" i="3"/>
  <c r="P63" i="3"/>
  <c r="P56" i="3"/>
  <c r="P44" i="3"/>
  <c r="P40" i="3"/>
  <c r="P30" i="3"/>
  <c r="P20" i="3"/>
  <c r="P14" i="3"/>
  <c r="O66" i="3"/>
  <c r="L59" i="3"/>
  <c r="M59" i="3"/>
  <c r="N59" i="3"/>
  <c r="O59" i="3"/>
  <c r="O56" i="3"/>
  <c r="L51" i="3"/>
  <c r="M51" i="3"/>
  <c r="N51" i="3"/>
  <c r="O51" i="3"/>
  <c r="L44" i="3"/>
  <c r="M44" i="3"/>
  <c r="N44" i="3"/>
  <c r="O44" i="3"/>
  <c r="O40" i="3"/>
  <c r="O30" i="3"/>
  <c r="N30" i="3"/>
  <c r="O20" i="3"/>
  <c r="N20" i="3"/>
  <c r="O14" i="3"/>
  <c r="L66" i="3"/>
  <c r="L76" i="3" s="1"/>
  <c r="N76" i="3"/>
  <c r="N65" i="3"/>
  <c r="N56" i="3"/>
  <c r="N14" i="3"/>
  <c r="M40" i="3"/>
  <c r="N40" i="3"/>
  <c r="P57" i="3"/>
  <c r="M56" i="3"/>
  <c r="P66" i="3" l="1"/>
  <c r="P65" i="3" s="1"/>
  <c r="P76" i="3" s="1"/>
  <c r="O76" i="3"/>
  <c r="O65" i="3"/>
  <c r="P13" i="3"/>
  <c r="O13" i="3"/>
  <c r="O63" i="3" s="1"/>
  <c r="O78" i="3" s="1"/>
  <c r="N13" i="3"/>
  <c r="N63" i="3" s="1"/>
  <c r="N78" i="3" s="1"/>
  <c r="E56" i="3"/>
  <c r="L56" i="3"/>
  <c r="P48" i="3"/>
  <c r="P45" i="3"/>
  <c r="P32" i="3"/>
  <c r="P33" i="3"/>
  <c r="P34" i="3"/>
  <c r="P35" i="3"/>
  <c r="P36" i="3"/>
  <c r="P37" i="3"/>
  <c r="P31" i="3"/>
  <c r="P21" i="3"/>
  <c r="P19" i="3"/>
  <c r="P16" i="3"/>
  <c r="P17" i="3"/>
  <c r="P18" i="3"/>
  <c r="P15" i="3"/>
  <c r="M14" i="3"/>
  <c r="M20" i="3"/>
  <c r="P46" i="3"/>
  <c r="P39" i="3"/>
  <c r="M30" i="3"/>
  <c r="P38" i="3"/>
  <c r="L20" i="3"/>
  <c r="P28" i="3"/>
  <c r="P27" i="3"/>
  <c r="P26" i="3"/>
  <c r="P25" i="3"/>
  <c r="P24" i="3"/>
  <c r="P22" i="3"/>
  <c r="P23" i="3"/>
  <c r="L30" i="3"/>
  <c r="L13" i="3"/>
  <c r="L63" i="3" s="1"/>
  <c r="L78" i="3" s="1"/>
  <c r="M66" i="3"/>
  <c r="D40" i="3"/>
  <c r="E40" i="3"/>
  <c r="F40" i="3"/>
  <c r="G40" i="3"/>
  <c r="H40" i="3"/>
  <c r="I40" i="3"/>
  <c r="J40" i="3"/>
  <c r="K40" i="3"/>
  <c r="L40" i="3"/>
  <c r="F51" i="3"/>
  <c r="P47" i="3"/>
  <c r="P49" i="3"/>
  <c r="P50" i="3"/>
  <c r="C66" i="3"/>
  <c r="C65" i="3" s="1"/>
  <c r="D66" i="3"/>
  <c r="D65" i="3" s="1"/>
  <c r="E66" i="3"/>
  <c r="F66" i="3"/>
  <c r="F65" i="3" s="1"/>
  <c r="G66" i="3"/>
  <c r="G65" i="3" s="1"/>
  <c r="H66" i="3"/>
  <c r="H65" i="3" s="1"/>
  <c r="I66" i="3"/>
  <c r="I76" i="3" s="1"/>
  <c r="J66" i="3"/>
  <c r="J76" i="3" s="1"/>
  <c r="K66" i="3"/>
  <c r="K65" i="3" s="1"/>
  <c r="E65" i="3"/>
  <c r="L14" i="3"/>
  <c r="E76" i="3" l="1"/>
  <c r="H76" i="3"/>
  <c r="G76" i="3"/>
  <c r="C76" i="3"/>
  <c r="D76" i="3"/>
  <c r="M13" i="3"/>
  <c r="M63" i="3" s="1"/>
  <c r="K76" i="3"/>
  <c r="M65" i="3"/>
  <c r="M76" i="3"/>
  <c r="J65" i="3"/>
  <c r="F76" i="3"/>
  <c r="L65" i="3"/>
  <c r="I65" i="3"/>
  <c r="M78" i="3" l="1"/>
  <c r="D20" i="3"/>
  <c r="P61" i="3"/>
  <c r="P62" i="3"/>
  <c r="P60" i="3"/>
  <c r="P58" i="3"/>
  <c r="P53" i="3"/>
  <c r="P54" i="3"/>
  <c r="P55" i="3"/>
  <c r="P52" i="3"/>
  <c r="P41" i="3"/>
  <c r="H59" i="3"/>
  <c r="I59" i="3"/>
  <c r="J59" i="3"/>
  <c r="K59" i="3"/>
  <c r="K56" i="3"/>
  <c r="K51" i="3"/>
  <c r="K44" i="3"/>
  <c r="K30" i="3"/>
  <c r="K20" i="3"/>
  <c r="K14" i="3"/>
  <c r="J56" i="3"/>
  <c r="I51" i="3"/>
  <c r="J51" i="3"/>
  <c r="J44" i="3"/>
  <c r="J30" i="3"/>
  <c r="J20" i="3"/>
  <c r="J14" i="3"/>
  <c r="P59" i="3" l="1"/>
  <c r="K13" i="3"/>
  <c r="J13" i="3"/>
  <c r="J63" i="3" l="1"/>
  <c r="J78" i="3" s="1"/>
  <c r="K63" i="3"/>
  <c r="K78" i="3" s="1"/>
  <c r="I14" i="3"/>
  <c r="I56" i="3"/>
  <c r="I44" i="3"/>
  <c r="I30" i="3"/>
  <c r="I20" i="3"/>
  <c r="I13" i="3" l="1"/>
  <c r="I63" i="3" l="1"/>
  <c r="I78" i="3" s="1"/>
  <c r="P43" i="3"/>
  <c r="H30" i="3"/>
  <c r="H44" i="3"/>
  <c r="G44" i="3"/>
  <c r="H51" i="3"/>
  <c r="H56" i="3"/>
  <c r="H20" i="3"/>
  <c r="H14" i="3"/>
  <c r="G14" i="3"/>
  <c r="H13" i="3" l="1"/>
  <c r="H63" i="3" s="1"/>
  <c r="G59" i="3"/>
  <c r="P73" i="3"/>
  <c r="P72" i="3"/>
  <c r="P71" i="3"/>
  <c r="P70" i="3"/>
  <c r="P69" i="3"/>
  <c r="P68" i="3"/>
  <c r="P64" i="3"/>
  <c r="P29" i="3"/>
  <c r="G20" i="3"/>
  <c r="G30" i="3"/>
  <c r="G56" i="3"/>
  <c r="F56" i="3"/>
  <c r="C56" i="3"/>
  <c r="F59" i="3"/>
  <c r="G51" i="3"/>
  <c r="F44" i="3"/>
  <c r="F20" i="3"/>
  <c r="F30" i="3"/>
  <c r="F14" i="3"/>
  <c r="C30" i="3"/>
  <c r="H78" i="3" l="1"/>
  <c r="G13" i="3"/>
  <c r="G63" i="3" s="1"/>
  <c r="P51" i="3"/>
  <c r="F13" i="3"/>
  <c r="E44" i="3"/>
  <c r="C59" i="3"/>
  <c r="C51" i="3"/>
  <c r="C40" i="3"/>
  <c r="F63" i="3" l="1"/>
  <c r="F78" i="3" s="1"/>
  <c r="G78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13" i="3" l="1"/>
  <c r="E63" i="3" l="1"/>
  <c r="E78" i="3" l="1"/>
</calcChain>
</file>

<file path=xl/sharedStrings.xml><?xml version="1.0" encoding="utf-8"?>
<sst xmlns="http://schemas.openxmlformats.org/spreadsheetml/2006/main" count="90" uniqueCount="90">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</sst>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" fontId="1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96"/>
  <sheetViews>
    <sheetView showGridLines="0" tabSelected="1" topLeftCell="A76" zoomScaleNormal="100" zoomScaleSheetLayoutView="77" workbookViewId="0">
      <selection activeCell="F87" sqref="F87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2.7109375" customWidth="1"/>
    <col min="8" max="8" width="13.85546875" customWidth="1"/>
    <col min="9" max="15" width="15.5703125" customWidth="1"/>
    <col min="16" max="16" width="17" customWidth="1"/>
    <col min="17" max="24" width="6" bestFit="1" customWidth="1"/>
    <col min="25" max="26" width="7" bestFit="1" customWidth="1"/>
  </cols>
  <sheetData>
    <row r="5" spans="1:26" ht="18.75" x14ac:dyDescent="0.25">
      <c r="A5" s="116" t="s">
        <v>79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26" ht="18.75" customHeight="1" x14ac:dyDescent="0.25">
      <c r="A6" s="116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26" ht="18.75" x14ac:dyDescent="0.25">
      <c r="A7" s="116" t="s">
        <v>77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8" spans="1:26" ht="15.75" customHeight="1" x14ac:dyDescent="0.25">
      <c r="A8" s="117" t="s">
        <v>63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1:26" ht="15.75" thickBot="1" x14ac:dyDescent="0.3">
      <c r="A9" s="118" t="s">
        <v>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26" ht="15" customHeight="1" thickBot="1" x14ac:dyDescent="0.3">
      <c r="A10" s="10"/>
      <c r="B10" s="10"/>
      <c r="C10" s="10"/>
      <c r="D10" s="10">
        <v>0</v>
      </c>
      <c r="E10" s="113" t="s">
        <v>76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5"/>
    </row>
    <row r="11" spans="1:26" ht="31.5" x14ac:dyDescent="0.25">
      <c r="A11" s="56" t="s">
        <v>1</v>
      </c>
      <c r="B11" s="57" t="s">
        <v>64</v>
      </c>
      <c r="C11" s="58" t="s">
        <v>74</v>
      </c>
      <c r="D11" s="58" t="s">
        <v>75</v>
      </c>
      <c r="E11" s="58" t="s">
        <v>65</v>
      </c>
      <c r="F11" s="58" t="s">
        <v>80</v>
      </c>
      <c r="G11" s="86" t="s">
        <v>81</v>
      </c>
      <c r="H11" s="86" t="s">
        <v>82</v>
      </c>
      <c r="I11" s="86" t="s">
        <v>83</v>
      </c>
      <c r="J11" s="86" t="s">
        <v>84</v>
      </c>
      <c r="K11" s="86" t="s">
        <v>85</v>
      </c>
      <c r="L11" s="86" t="s">
        <v>86</v>
      </c>
      <c r="M11" s="86" t="s">
        <v>87</v>
      </c>
      <c r="N11" s="86" t="s">
        <v>88</v>
      </c>
      <c r="O11" s="86" t="s">
        <v>89</v>
      </c>
      <c r="P11" s="59" t="s">
        <v>66</v>
      </c>
      <c r="Y11" s="4"/>
      <c r="Z11" s="4"/>
    </row>
    <row r="12" spans="1:26" ht="16.5" thickBot="1" x14ac:dyDescent="0.3">
      <c r="A12" s="60"/>
      <c r="B12" s="11"/>
      <c r="C12" s="35"/>
      <c r="D12" s="35"/>
      <c r="E12" s="29"/>
      <c r="F12" s="29"/>
      <c r="G12" s="87"/>
      <c r="H12" s="87"/>
      <c r="I12" s="87"/>
      <c r="J12" s="87"/>
      <c r="K12" s="87"/>
      <c r="L12" s="87"/>
      <c r="M12" s="87"/>
      <c r="N12" s="87"/>
      <c r="O12" s="87"/>
      <c r="P12" s="6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thickBot="1" x14ac:dyDescent="0.3">
      <c r="A13" s="62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K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>+L14+L20+L30+L40+L44+L51</f>
        <v>5155344.82</v>
      </c>
      <c r="M13" s="37">
        <f>+M14+M20+M30+M40+M44+M51</f>
        <v>5100654.6400000006</v>
      </c>
      <c r="N13" s="37">
        <f>+N14+N20+N30+N40+N44+N51</f>
        <v>5701839.3499999996</v>
      </c>
      <c r="O13" s="37">
        <f>+O14+O20+O30+O40+O44+O51</f>
        <v>4850426.82</v>
      </c>
      <c r="P13" s="37">
        <f>+P14+P20+P30+P40+P44+M13+N13+O13</f>
        <v>70734495.180000007</v>
      </c>
      <c r="Q13" s="3"/>
    </row>
    <row r="14" spans="1:26" ht="27" customHeight="1" thickBot="1" x14ac:dyDescent="0.3">
      <c r="A14" s="63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39">
        <f>SUM(M15:M19)</f>
        <v>3926235.46</v>
      </c>
      <c r="N14" s="39">
        <f>SUM(N15:N19)</f>
        <v>3934530.64</v>
      </c>
      <c r="O14" s="39">
        <f>SUM(O15:O19)</f>
        <v>3749639.02</v>
      </c>
      <c r="P14" s="39">
        <f>SUM(P15:P19)</f>
        <v>40149630.940000005</v>
      </c>
      <c r="Q14" s="3"/>
    </row>
    <row r="15" spans="1:26" x14ac:dyDescent="0.25">
      <c r="A15" s="64" t="s">
        <v>3</v>
      </c>
      <c r="B15" s="16"/>
      <c r="C15" s="52">
        <v>68215422</v>
      </c>
      <c r="D15" s="52">
        <v>90388.38</v>
      </c>
      <c r="E15" s="38">
        <v>4096696.79</v>
      </c>
      <c r="F15" s="38">
        <v>3077296.73</v>
      </c>
      <c r="G15" s="88">
        <v>3192298.08</v>
      </c>
      <c r="H15" s="88">
        <v>3169478.07</v>
      </c>
      <c r="I15" s="88">
        <v>3004206.88</v>
      </c>
      <c r="J15" s="88">
        <v>2887071.58</v>
      </c>
      <c r="K15" s="88">
        <v>2927842.91</v>
      </c>
      <c r="L15" s="88">
        <v>3057140.29</v>
      </c>
      <c r="M15" s="88">
        <v>2906419.56</v>
      </c>
      <c r="N15" s="88">
        <v>2874391.93</v>
      </c>
      <c r="O15" s="88">
        <v>3065734.25</v>
      </c>
      <c r="P15" s="65">
        <f>E15+F15+G15+H15+I15+J15+K15+L15+M15</f>
        <v>28318450.890000001</v>
      </c>
    </row>
    <row r="16" spans="1:26" x14ac:dyDescent="0.25">
      <c r="A16" s="64" t="s">
        <v>4</v>
      </c>
      <c r="C16" s="53">
        <v>8950000</v>
      </c>
      <c r="D16" s="53">
        <v>2895415.38</v>
      </c>
      <c r="E16" s="31">
        <v>148214.81</v>
      </c>
      <c r="F16" s="31">
        <v>170153.17</v>
      </c>
      <c r="G16" s="89">
        <v>289983.07</v>
      </c>
      <c r="H16" s="89">
        <v>285406.21999999997</v>
      </c>
      <c r="I16" s="89">
        <v>298983.07</v>
      </c>
      <c r="J16" s="89">
        <v>301918.14</v>
      </c>
      <c r="K16" s="89">
        <v>313043.95</v>
      </c>
      <c r="L16" s="89">
        <v>314858.01</v>
      </c>
      <c r="M16" s="89">
        <v>276568.73</v>
      </c>
      <c r="N16" s="89">
        <v>305280.92</v>
      </c>
      <c r="O16" s="89">
        <v>20077.419999999998</v>
      </c>
      <c r="P16" s="65">
        <f t="shared" ref="P16:P18" si="3">E16+F16+G16+H16+I16+J16+K16+L16+M16</f>
        <v>2399129.17</v>
      </c>
    </row>
    <row r="17" spans="1:16" ht="18.75" customHeight="1" x14ac:dyDescent="0.25">
      <c r="A17" s="66" t="s">
        <v>5</v>
      </c>
      <c r="C17" s="25">
        <v>900000</v>
      </c>
      <c r="D17" s="25"/>
      <c r="E17" s="32">
        <v>0</v>
      </c>
      <c r="F17" s="32">
        <v>30000</v>
      </c>
      <c r="G17" s="90"/>
      <c r="H17" s="90"/>
      <c r="I17" s="90"/>
      <c r="J17" s="90"/>
      <c r="K17" s="90">
        <v>30000</v>
      </c>
      <c r="L17" s="90"/>
      <c r="M17" s="90"/>
      <c r="N17" s="90">
        <v>30000</v>
      </c>
      <c r="O17" s="90"/>
      <c r="P17" s="65">
        <f t="shared" si="3"/>
        <v>60000</v>
      </c>
    </row>
    <row r="18" spans="1:16" s="9" customFormat="1" ht="25.15" customHeight="1" x14ac:dyDescent="0.25">
      <c r="A18" s="67" t="s">
        <v>6</v>
      </c>
      <c r="C18" s="25"/>
      <c r="D18" s="53">
        <v>2805026.88</v>
      </c>
      <c r="E18" s="32"/>
      <c r="F18" s="32"/>
      <c r="G18" s="90"/>
      <c r="H18" s="90"/>
      <c r="I18" s="90"/>
      <c r="J18" s="90"/>
      <c r="K18" s="90">
        <v>2805026.88</v>
      </c>
      <c r="L18" s="90"/>
      <c r="M18" s="90"/>
      <c r="N18" s="90"/>
      <c r="O18" s="90"/>
      <c r="P18" s="65">
        <f t="shared" si="3"/>
        <v>2805026.88</v>
      </c>
    </row>
    <row r="19" spans="1:16" ht="15.75" thickBot="1" x14ac:dyDescent="0.3">
      <c r="A19" s="68" t="s">
        <v>7</v>
      </c>
      <c r="B19" s="12"/>
      <c r="C19" s="40">
        <v>6093476</v>
      </c>
      <c r="D19" s="40"/>
      <c r="E19" s="31">
        <v>758462.46</v>
      </c>
      <c r="F19" s="31">
        <v>762030.36</v>
      </c>
      <c r="G19" s="89">
        <v>557481.92000000004</v>
      </c>
      <c r="H19" s="89">
        <v>757182.29</v>
      </c>
      <c r="I19" s="89">
        <v>750913.54</v>
      </c>
      <c r="J19" s="89">
        <v>746026.04</v>
      </c>
      <c r="K19" s="89">
        <v>746716.68</v>
      </c>
      <c r="L19" s="89">
        <v>744963.54</v>
      </c>
      <c r="M19" s="89">
        <v>743247.17</v>
      </c>
      <c r="N19" s="89">
        <v>724857.79</v>
      </c>
      <c r="O19" s="89">
        <v>663827.35</v>
      </c>
      <c r="P19" s="65">
        <f>E19+F19+G19+H19+I19+J19+K19+L19+M19</f>
        <v>6567023.9999999991</v>
      </c>
    </row>
    <row r="20" spans="1:16" ht="15.75" thickBot="1" x14ac:dyDescent="0.3">
      <c r="A20" s="63" t="s">
        <v>8</v>
      </c>
      <c r="B20" s="12"/>
      <c r="C20" s="26">
        <f>SUM(C21:C29)</f>
        <v>41367540</v>
      </c>
      <c r="D20" s="26">
        <f>SUM(D21:D29)</f>
        <v>0</v>
      </c>
      <c r="E20" s="51">
        <f t="shared" ref="E20:F20" si="4">SUM(E21:E29)</f>
        <v>333958.21999999997</v>
      </c>
      <c r="F20" s="51">
        <f t="shared" si="4"/>
        <v>268532.3</v>
      </c>
      <c r="G20" s="51">
        <f t="shared" ref="G20:K20" si="5">SUM(G21:G29)</f>
        <v>412910.61</v>
      </c>
      <c r="H20" s="51">
        <f t="shared" si="5"/>
        <v>464280.73</v>
      </c>
      <c r="I20" s="51">
        <f t="shared" si="5"/>
        <v>986320.98</v>
      </c>
      <c r="J20" s="51">
        <f t="shared" si="5"/>
        <v>1238190.8599999999</v>
      </c>
      <c r="K20" s="51">
        <f t="shared" si="5"/>
        <v>1244933.2</v>
      </c>
      <c r="L20" s="51">
        <f>SUM(L21:L29)</f>
        <v>637847.81000000006</v>
      </c>
      <c r="M20" s="51">
        <f>SUM(M21:M29)</f>
        <v>661114.77999999991</v>
      </c>
      <c r="N20" s="51">
        <f>SUM(N21:N29)</f>
        <v>376079.11</v>
      </c>
      <c r="O20" s="51">
        <f>SUM(O21:O29)</f>
        <v>712881.96</v>
      </c>
      <c r="P20" s="74">
        <f>SUM(P21:P29)</f>
        <v>5586974.71</v>
      </c>
    </row>
    <row r="21" spans="1:16" x14ac:dyDescent="0.25">
      <c r="A21" s="64" t="s">
        <v>9</v>
      </c>
      <c r="B21" s="12"/>
      <c r="C21" s="54">
        <v>3620190</v>
      </c>
      <c r="D21" s="27"/>
      <c r="E21" s="20">
        <v>179448.93</v>
      </c>
      <c r="F21" s="20">
        <v>98052.17</v>
      </c>
      <c r="G21" s="90">
        <v>232004.23</v>
      </c>
      <c r="H21" s="90">
        <v>144798.89000000001</v>
      </c>
      <c r="I21" s="90">
        <v>267832.26</v>
      </c>
      <c r="J21" s="90">
        <v>122080.9</v>
      </c>
      <c r="K21" s="90">
        <v>272247.37</v>
      </c>
      <c r="L21" s="90">
        <v>212764.32</v>
      </c>
      <c r="M21" s="90">
        <v>204900.55</v>
      </c>
      <c r="N21" s="90">
        <v>137970.06</v>
      </c>
      <c r="O21" s="90">
        <v>320514.09999999998</v>
      </c>
      <c r="P21" s="65">
        <f>E21+F21+G21+H21+I21+J21+K21+L21</f>
        <v>1529229.07</v>
      </c>
    </row>
    <row r="22" spans="1:16" x14ac:dyDescent="0.25">
      <c r="A22" s="66" t="s">
        <v>10</v>
      </c>
      <c r="B22" s="12"/>
      <c r="C22" s="55">
        <v>17737550</v>
      </c>
      <c r="D22" s="25"/>
      <c r="E22" s="32">
        <v>13900</v>
      </c>
      <c r="F22" s="32">
        <v>8720.77</v>
      </c>
      <c r="G22" s="90">
        <v>18326.849999999999</v>
      </c>
      <c r="H22" s="90"/>
      <c r="I22" s="90">
        <v>122421.28</v>
      </c>
      <c r="J22" s="90">
        <v>271375</v>
      </c>
      <c r="K22" s="90">
        <v>13903</v>
      </c>
      <c r="L22" s="90">
        <v>82157.22</v>
      </c>
      <c r="M22" s="90"/>
      <c r="N22" s="90">
        <v>8970.77</v>
      </c>
      <c r="O22" s="90">
        <v>18213.3</v>
      </c>
      <c r="P22" s="65">
        <f t="shared" ref="P22:P28" si="6">E22+F22+G22+H22+I22+J22+K22+L22</f>
        <v>530804.12</v>
      </c>
    </row>
    <row r="23" spans="1:16" x14ac:dyDescent="0.25">
      <c r="A23" s="64" t="s">
        <v>11</v>
      </c>
      <c r="B23" s="12"/>
      <c r="C23" s="55">
        <v>1440000</v>
      </c>
      <c r="D23" s="25"/>
      <c r="E23" s="32"/>
      <c r="F23" s="32">
        <v>4600</v>
      </c>
      <c r="G23" s="90">
        <v>40200</v>
      </c>
      <c r="H23" s="90">
        <v>6500</v>
      </c>
      <c r="I23" s="90">
        <v>193815.44</v>
      </c>
      <c r="J23" s="101">
        <v>52879.360000000001</v>
      </c>
      <c r="K23" s="101"/>
      <c r="L23" s="101">
        <v>25400</v>
      </c>
      <c r="M23" s="101">
        <v>17600</v>
      </c>
      <c r="N23" s="101">
        <v>27250</v>
      </c>
      <c r="O23" s="101">
        <v>645</v>
      </c>
      <c r="P23" s="65">
        <f t="shared" si="6"/>
        <v>323394.8</v>
      </c>
    </row>
    <row r="24" spans="1:16" ht="18" customHeight="1" x14ac:dyDescent="0.25">
      <c r="A24" s="64" t="s">
        <v>12</v>
      </c>
      <c r="B24" s="12"/>
      <c r="C24" s="55">
        <v>150000</v>
      </c>
      <c r="D24" s="25"/>
      <c r="E24" s="32">
        <v>107978.61</v>
      </c>
      <c r="F24" s="32">
        <v>88025</v>
      </c>
      <c r="G24" s="90">
        <v>85994.68</v>
      </c>
      <c r="H24" s="90">
        <v>85045.92</v>
      </c>
      <c r="I24" s="90">
        <v>74842.899999999994</v>
      </c>
      <c r="J24" s="101">
        <v>76100</v>
      </c>
      <c r="K24" s="101">
        <v>85445.45</v>
      </c>
      <c r="L24" s="101">
        <v>88529.4</v>
      </c>
      <c r="M24" s="101">
        <v>82123.100000000006</v>
      </c>
      <c r="N24" s="101">
        <v>87946.4</v>
      </c>
      <c r="O24" s="101">
        <v>84331.199999999997</v>
      </c>
      <c r="P24" s="65">
        <f t="shared" si="6"/>
        <v>691961.96</v>
      </c>
    </row>
    <row r="25" spans="1:16" x14ac:dyDescent="0.25">
      <c r="A25" s="64" t="s">
        <v>13</v>
      </c>
      <c r="B25" s="12"/>
      <c r="C25" s="55">
        <v>3775000</v>
      </c>
      <c r="D25" s="25"/>
      <c r="E25" s="32"/>
      <c r="F25" s="32"/>
      <c r="G25" s="90"/>
      <c r="H25" s="90"/>
      <c r="I25" s="90">
        <v>36571.519999999997</v>
      </c>
      <c r="J25" s="101">
        <v>157578.32</v>
      </c>
      <c r="K25" s="101"/>
      <c r="L25" s="101">
        <v>19200</v>
      </c>
      <c r="M25" s="101">
        <v>19200.04</v>
      </c>
      <c r="N25" s="101">
        <v>28949</v>
      </c>
      <c r="O25" s="101">
        <v>221753.58</v>
      </c>
      <c r="P25" s="65">
        <f t="shared" si="6"/>
        <v>213349.84</v>
      </c>
    </row>
    <row r="26" spans="1:16" x14ac:dyDescent="0.25">
      <c r="A26" s="64" t="s">
        <v>14</v>
      </c>
      <c r="B26" s="12"/>
      <c r="C26" s="25">
        <v>845000</v>
      </c>
      <c r="D26" s="25"/>
      <c r="E26" s="32"/>
      <c r="F26" s="32"/>
      <c r="G26" s="90"/>
      <c r="H26" s="90">
        <v>122835.7</v>
      </c>
      <c r="I26" s="90"/>
      <c r="J26" s="101"/>
      <c r="K26" s="101"/>
      <c r="L26" s="101"/>
      <c r="M26" s="101"/>
      <c r="N26" s="101"/>
      <c r="O26" s="101"/>
      <c r="P26" s="65">
        <f t="shared" si="6"/>
        <v>122835.7</v>
      </c>
    </row>
    <row r="27" spans="1:16" ht="60" x14ac:dyDescent="0.25">
      <c r="A27" s="64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0">
        <v>12158</v>
      </c>
      <c r="H27" s="90">
        <v>4738</v>
      </c>
      <c r="I27" s="90">
        <v>86966</v>
      </c>
      <c r="J27" s="101">
        <v>538420.81999999995</v>
      </c>
      <c r="K27" s="101">
        <v>38674</v>
      </c>
      <c r="L27" s="101">
        <v>149527</v>
      </c>
      <c r="M27" s="101">
        <v>314990</v>
      </c>
      <c r="N27" s="101">
        <v>50442.8</v>
      </c>
      <c r="O27" s="101">
        <v>43246.239999999998</v>
      </c>
      <c r="P27" s="65">
        <f t="shared" si="6"/>
        <v>864463.80999999994</v>
      </c>
    </row>
    <row r="28" spans="1:16" ht="45" x14ac:dyDescent="0.25">
      <c r="A28" s="64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0">
        <v>24226.85</v>
      </c>
      <c r="H28" s="90">
        <v>100362.22</v>
      </c>
      <c r="I28" s="90">
        <v>203871.58</v>
      </c>
      <c r="J28" s="101">
        <v>19756.46</v>
      </c>
      <c r="K28" s="101">
        <v>834663.38</v>
      </c>
      <c r="L28" s="101">
        <v>60269.87</v>
      </c>
      <c r="M28" s="101">
        <v>22301.09</v>
      </c>
      <c r="N28" s="101">
        <v>34550.080000000002</v>
      </c>
      <c r="O28" s="101">
        <v>24178.54</v>
      </c>
      <c r="P28" s="65">
        <f t="shared" si="6"/>
        <v>1310935.4100000001</v>
      </c>
    </row>
    <row r="29" spans="1:16" ht="15.75" thickBot="1" x14ac:dyDescent="0.3">
      <c r="A29" s="66" t="s">
        <v>17</v>
      </c>
      <c r="B29" s="12"/>
      <c r="C29" s="33"/>
      <c r="D29" s="33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91"/>
      <c r="O29" s="91"/>
      <c r="P29" s="65">
        <f>E29+F29+G29</f>
        <v>0</v>
      </c>
    </row>
    <row r="30" spans="1:16" ht="27" customHeight="1" thickBot="1" x14ac:dyDescent="0.3">
      <c r="A30" s="63" t="s">
        <v>18</v>
      </c>
      <c r="B30" s="12"/>
      <c r="C30" s="26">
        <f>SUM(C31:C39)</f>
        <v>15122906</v>
      </c>
      <c r="D30" s="26"/>
      <c r="E30" s="41">
        <f t="shared" ref="E30:F30" si="7">SUM(E31:E39)</f>
        <v>1215940.8699999999</v>
      </c>
      <c r="F30" s="41">
        <f t="shared" si="7"/>
        <v>398141.23999999993</v>
      </c>
      <c r="G30" s="41">
        <f t="shared" ref="G30:K30" si="8">SUM(G31:G39)</f>
        <v>252876.91</v>
      </c>
      <c r="H30" s="41">
        <f t="shared" si="8"/>
        <v>1354773.43</v>
      </c>
      <c r="I30" s="41">
        <f t="shared" si="8"/>
        <v>221711.38</v>
      </c>
      <c r="J30" s="41">
        <f t="shared" si="8"/>
        <v>415421.38</v>
      </c>
      <c r="K30" s="41">
        <f t="shared" si="8"/>
        <v>1462638.72</v>
      </c>
      <c r="L30" s="41">
        <f>SUM(L31:L39)</f>
        <v>316535.17000000004</v>
      </c>
      <c r="M30" s="41">
        <f>SUM(M31:M39)</f>
        <v>513304.39999999997</v>
      </c>
      <c r="N30" s="41">
        <f>SUM(N31:N39)</f>
        <v>1391229.6</v>
      </c>
      <c r="O30" s="41">
        <f>SUM(O31:O39)</f>
        <v>351583.02</v>
      </c>
      <c r="P30" s="41">
        <f>SUM(P31:P39)</f>
        <v>6151343.4999999991</v>
      </c>
    </row>
    <row r="31" spans="1:16" x14ac:dyDescent="0.25">
      <c r="A31" s="66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0">
        <v>175871.73</v>
      </c>
      <c r="H31" s="90">
        <v>176490.03</v>
      </c>
      <c r="I31" s="90">
        <v>194350.04</v>
      </c>
      <c r="J31" s="101">
        <v>263709.95</v>
      </c>
      <c r="K31" s="101">
        <v>351073.4</v>
      </c>
      <c r="L31" s="101">
        <v>265799.64</v>
      </c>
      <c r="M31" s="101">
        <v>377606.49</v>
      </c>
      <c r="N31" s="101">
        <v>263968.33</v>
      </c>
      <c r="O31" s="101">
        <v>261800.77</v>
      </c>
      <c r="P31" s="65">
        <f>E31+F31+G31+H31+I31+J31+K31+L31+M31</f>
        <v>2271103.5499999998</v>
      </c>
    </row>
    <row r="32" spans="1:16" x14ac:dyDescent="0.25">
      <c r="A32" s="64" t="s">
        <v>20</v>
      </c>
      <c r="B32" s="12"/>
      <c r="C32" s="25">
        <v>950300</v>
      </c>
      <c r="D32" s="30"/>
      <c r="E32" s="32">
        <v>0</v>
      </c>
      <c r="F32" s="32"/>
      <c r="G32" s="90"/>
      <c r="H32" s="90">
        <v>88140</v>
      </c>
      <c r="I32" s="90"/>
      <c r="J32" s="101">
        <v>10500.01</v>
      </c>
      <c r="K32" s="101"/>
      <c r="L32" s="101"/>
      <c r="M32" s="101">
        <v>25933.5</v>
      </c>
      <c r="N32" s="101"/>
      <c r="O32" s="101"/>
      <c r="P32" s="65">
        <f t="shared" ref="P32:P37" si="9">E32+F32+G32+H32+I32+J32+K32+L32+M32</f>
        <v>124573.51</v>
      </c>
    </row>
    <row r="33" spans="1:16" x14ac:dyDescent="0.25">
      <c r="A33" s="66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0"/>
      <c r="H33" s="90"/>
      <c r="I33" s="90"/>
      <c r="J33" s="101"/>
      <c r="K33" s="101"/>
      <c r="L33" s="101"/>
      <c r="M33" s="101"/>
      <c r="N33" s="101"/>
      <c r="O33" s="101"/>
      <c r="P33" s="65">
        <f t="shared" si="9"/>
        <v>50171.53</v>
      </c>
    </row>
    <row r="34" spans="1:16" x14ac:dyDescent="0.25">
      <c r="A34" s="64" t="s">
        <v>22</v>
      </c>
      <c r="B34" s="12"/>
      <c r="C34" s="25">
        <v>0</v>
      </c>
      <c r="D34" s="30"/>
      <c r="E34" s="32">
        <v>0</v>
      </c>
      <c r="F34" s="32"/>
      <c r="G34" s="90"/>
      <c r="H34" s="90"/>
      <c r="I34" s="90"/>
      <c r="J34" s="101"/>
      <c r="K34" s="101"/>
      <c r="L34" s="101"/>
      <c r="M34" s="101"/>
      <c r="N34" s="101"/>
      <c r="O34" s="101"/>
      <c r="P34" s="65">
        <f t="shared" si="9"/>
        <v>0</v>
      </c>
    </row>
    <row r="35" spans="1:16" x14ac:dyDescent="0.25">
      <c r="A35" s="66" t="s">
        <v>23</v>
      </c>
      <c r="B35" s="12"/>
      <c r="C35" s="25">
        <v>420000</v>
      </c>
      <c r="D35" s="30"/>
      <c r="E35" s="32">
        <v>0</v>
      </c>
      <c r="F35" s="32"/>
      <c r="G35" s="90"/>
      <c r="H35" s="90"/>
      <c r="I35" s="90"/>
      <c r="J35" s="101"/>
      <c r="K35" s="101"/>
      <c r="L35" s="101"/>
      <c r="M35" s="101">
        <v>65540</v>
      </c>
      <c r="N35" s="101"/>
      <c r="O35" s="101"/>
      <c r="P35" s="65">
        <f t="shared" si="9"/>
        <v>65540</v>
      </c>
    </row>
    <row r="36" spans="1:16" ht="30" x14ac:dyDescent="0.25">
      <c r="A36" s="69" t="s">
        <v>24</v>
      </c>
      <c r="B36" s="17"/>
      <c r="C36" s="25">
        <v>0</v>
      </c>
      <c r="D36" s="30"/>
      <c r="E36" s="32">
        <v>0</v>
      </c>
      <c r="F36" s="32"/>
      <c r="G36" s="90"/>
      <c r="H36" s="90"/>
      <c r="I36" s="90"/>
      <c r="J36" s="101"/>
      <c r="K36" s="101"/>
      <c r="L36" s="101"/>
      <c r="M36" s="101"/>
      <c r="N36" s="101"/>
      <c r="O36" s="101"/>
      <c r="P36" s="65">
        <f t="shared" si="9"/>
        <v>0</v>
      </c>
    </row>
    <row r="37" spans="1:16" ht="45" x14ac:dyDescent="0.25">
      <c r="A37" s="70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0">
        <v>19200</v>
      </c>
      <c r="H37" s="90">
        <v>1004909.93</v>
      </c>
      <c r="I37" s="90">
        <v>14080</v>
      </c>
      <c r="J37" s="101">
        <v>22155.01</v>
      </c>
      <c r="K37" s="101">
        <v>1011509.93</v>
      </c>
      <c r="L37" s="101">
        <v>6500</v>
      </c>
      <c r="M37" s="101">
        <v>25500</v>
      </c>
      <c r="N37" s="101">
        <v>1007019.93</v>
      </c>
      <c r="O37" s="101">
        <v>15350</v>
      </c>
      <c r="P37" s="65">
        <f t="shared" si="9"/>
        <v>3121791.82</v>
      </c>
    </row>
    <row r="38" spans="1:16" ht="45" x14ac:dyDescent="0.25">
      <c r="A38" s="64" t="s">
        <v>26</v>
      </c>
      <c r="B38" s="12"/>
      <c r="C38" s="25"/>
      <c r="D38" s="30"/>
      <c r="E38" s="32">
        <v>0</v>
      </c>
      <c r="F38" s="32"/>
      <c r="G38" s="90"/>
      <c r="H38" s="90"/>
      <c r="I38" s="90"/>
      <c r="J38" s="101"/>
      <c r="K38" s="101"/>
      <c r="L38" s="101"/>
      <c r="M38" s="101"/>
      <c r="N38" s="101"/>
      <c r="O38" s="101"/>
      <c r="P38" s="65">
        <f t="shared" ref="P38" si="10">E38+F38+G38+H38+I38+J38+K38+L38+M38</f>
        <v>0</v>
      </c>
    </row>
    <row r="39" spans="1:16" ht="27" customHeight="1" thickBot="1" x14ac:dyDescent="0.3">
      <c r="A39" s="64" t="s">
        <v>27</v>
      </c>
      <c r="B39" s="12"/>
      <c r="C39" s="40">
        <v>1912669</v>
      </c>
      <c r="D39" s="16"/>
      <c r="E39" s="5">
        <v>27860.44</v>
      </c>
      <c r="F39" s="5">
        <v>51910.92</v>
      </c>
      <c r="G39" s="91">
        <v>57805.18</v>
      </c>
      <c r="H39" s="91">
        <v>85233.47</v>
      </c>
      <c r="I39" s="91">
        <v>13281.34</v>
      </c>
      <c r="J39" s="102">
        <v>119056.41</v>
      </c>
      <c r="K39" s="102">
        <v>100055.39</v>
      </c>
      <c r="L39" s="102">
        <v>44235.53</v>
      </c>
      <c r="M39" s="102">
        <v>18724.41</v>
      </c>
      <c r="N39" s="102">
        <v>120241.34</v>
      </c>
      <c r="O39" s="102">
        <v>74432.25</v>
      </c>
      <c r="P39" s="65">
        <f>E39+F39+G39+H39+I39+J39+K39+L39+M39</f>
        <v>518163.09</v>
      </c>
    </row>
    <row r="40" spans="1:16" s="7" customFormat="1" ht="37.5" customHeight="1" thickBot="1" x14ac:dyDescent="0.3">
      <c r="A40" s="63" t="s">
        <v>28</v>
      </c>
      <c r="B40" s="13"/>
      <c r="C40" s="26">
        <f>SUM(C41:C41)</f>
        <v>3000000</v>
      </c>
      <c r="D40" s="26">
        <f t="shared" ref="D40:O40" si="11">SUM(D41:D41)</f>
        <v>0</v>
      </c>
      <c r="E40" s="26">
        <f t="shared" si="11"/>
        <v>0</v>
      </c>
      <c r="F40" s="26">
        <f t="shared" si="11"/>
        <v>150108.04999999999</v>
      </c>
      <c r="G40" s="26">
        <f t="shared" si="11"/>
        <v>60000</v>
      </c>
      <c r="H40" s="26">
        <f t="shared" si="11"/>
        <v>132526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84000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71">
        <f>SUM(P41:P41)</f>
        <v>342634.05</v>
      </c>
    </row>
    <row r="41" spans="1:16" ht="30.75" thickBot="1" x14ac:dyDescent="0.3">
      <c r="A41" s="64" t="s">
        <v>29</v>
      </c>
      <c r="B41" s="12"/>
      <c r="C41" s="27">
        <v>3000000</v>
      </c>
      <c r="D41" s="18"/>
      <c r="E41" s="20"/>
      <c r="F41" s="20">
        <v>150108.04999999999</v>
      </c>
      <c r="G41" s="90">
        <v>60000</v>
      </c>
      <c r="H41" s="90">
        <v>132526</v>
      </c>
      <c r="I41" s="90"/>
      <c r="J41" s="90"/>
      <c r="K41" s="90"/>
      <c r="L41" s="90">
        <v>84000</v>
      </c>
      <c r="M41" s="90"/>
      <c r="N41" s="90"/>
      <c r="O41" s="90"/>
      <c r="P41" s="65">
        <f>E41+F41+G41+H41+I41+J41+K41</f>
        <v>342634.05</v>
      </c>
    </row>
    <row r="42" spans="1:16" ht="15.75" thickBot="1" x14ac:dyDescent="0.3">
      <c r="A42" s="63" t="s">
        <v>30</v>
      </c>
      <c r="B42" s="12"/>
      <c r="C42" s="28"/>
      <c r="D42" s="28"/>
      <c r="E42" s="28"/>
      <c r="F42" s="28"/>
      <c r="G42" s="92"/>
      <c r="H42" s="92"/>
      <c r="I42" s="92"/>
      <c r="J42" s="92"/>
      <c r="K42" s="92"/>
      <c r="L42" s="92"/>
      <c r="M42" s="92"/>
      <c r="N42" s="92"/>
      <c r="O42" s="92"/>
      <c r="P42" s="72"/>
    </row>
    <row r="43" spans="1:16" ht="30.75" thickBot="1" x14ac:dyDescent="0.3">
      <c r="A43" s="64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91"/>
      <c r="O43" s="91"/>
      <c r="P43" s="73">
        <f>SUM(E43:E43)</f>
        <v>0</v>
      </c>
    </row>
    <row r="44" spans="1:16" ht="30.75" thickBot="1" x14ac:dyDescent="0.3">
      <c r="A44" s="63" t="s">
        <v>32</v>
      </c>
      <c r="B44" s="12"/>
      <c r="C44" s="26">
        <f>SUM(C45:C50)</f>
        <v>35905000</v>
      </c>
      <c r="D44" s="26"/>
      <c r="E44" s="26">
        <f t="shared" ref="E44:O44" si="12">SUM(E45:E50)</f>
        <v>0</v>
      </c>
      <c r="F44" s="26">
        <f t="shared" si="12"/>
        <v>107733.06</v>
      </c>
      <c r="G44" s="26">
        <f t="shared" si="12"/>
        <v>0</v>
      </c>
      <c r="H44" s="26">
        <f t="shared" si="12"/>
        <v>2409568.5500000003</v>
      </c>
      <c r="I44" s="26">
        <f t="shared" si="12"/>
        <v>115486</v>
      </c>
      <c r="J44" s="26">
        <f t="shared" si="12"/>
        <v>48002.400000000001</v>
      </c>
      <c r="K44" s="26">
        <f t="shared" si="12"/>
        <v>170201.16</v>
      </c>
      <c r="L44" s="26">
        <f t="shared" si="12"/>
        <v>0</v>
      </c>
      <c r="M44" s="26">
        <f t="shared" si="12"/>
        <v>0</v>
      </c>
      <c r="N44" s="26">
        <f t="shared" si="12"/>
        <v>0</v>
      </c>
      <c r="O44" s="26">
        <f t="shared" si="12"/>
        <v>36322.82</v>
      </c>
      <c r="P44" s="71">
        <f>SUM(P45:P50)</f>
        <v>2850991.1700000004</v>
      </c>
    </row>
    <row r="45" spans="1:16" ht="15.75" thickBot="1" x14ac:dyDescent="0.3">
      <c r="A45" s="64" t="s">
        <v>33</v>
      </c>
      <c r="B45" s="12"/>
      <c r="C45" s="106">
        <v>14200000</v>
      </c>
      <c r="D45" s="107"/>
      <c r="E45" s="108">
        <v>0</v>
      </c>
      <c r="F45" s="108">
        <v>28633.06</v>
      </c>
      <c r="G45" s="109"/>
      <c r="H45" s="109">
        <v>8014.14</v>
      </c>
      <c r="I45" s="109">
        <v>115486</v>
      </c>
      <c r="J45" s="109">
        <v>48002.400000000001</v>
      </c>
      <c r="K45" s="109"/>
      <c r="L45" s="109"/>
      <c r="M45" s="109"/>
      <c r="N45" s="109"/>
      <c r="O45" s="109"/>
      <c r="P45" s="110">
        <f>E45+F45+G45++H45+I45+J45+K45+L45+M45</f>
        <v>200135.6</v>
      </c>
    </row>
    <row r="46" spans="1:16" ht="45.75" thickBot="1" x14ac:dyDescent="0.3">
      <c r="A46" s="64" t="s">
        <v>34</v>
      </c>
      <c r="B46" s="12"/>
      <c r="C46" s="27">
        <v>8000000</v>
      </c>
      <c r="D46" s="20"/>
      <c r="E46" s="20">
        <v>0</v>
      </c>
      <c r="F46" s="20"/>
      <c r="G46" s="90"/>
      <c r="H46" s="90">
        <v>2401554.41</v>
      </c>
      <c r="I46" s="90"/>
      <c r="J46" s="90"/>
      <c r="K46" s="90">
        <v>64862</v>
      </c>
      <c r="L46" s="90"/>
      <c r="M46" s="90"/>
      <c r="N46" s="90"/>
      <c r="O46" s="90"/>
      <c r="P46" s="110">
        <f>E46+F46+G46+H46+I46+J46+K46+L46</f>
        <v>2466416.41</v>
      </c>
    </row>
    <row r="47" spans="1:16" ht="30.75" thickBot="1" x14ac:dyDescent="0.3">
      <c r="A47" s="64" t="s">
        <v>35</v>
      </c>
      <c r="B47" s="12"/>
      <c r="C47" s="25">
        <v>11055000</v>
      </c>
      <c r="D47" s="32"/>
      <c r="E47" s="32">
        <v>0</v>
      </c>
      <c r="F47" s="32"/>
      <c r="G47" s="90"/>
      <c r="H47" s="90"/>
      <c r="I47" s="90"/>
      <c r="J47" s="90"/>
      <c r="K47" s="90"/>
      <c r="L47" s="90"/>
      <c r="M47" s="90"/>
      <c r="N47" s="90"/>
      <c r="O47" s="90"/>
      <c r="P47" s="110">
        <f t="shared" ref="P47:P50" si="13">E47+F47+G47+H47+I47+J47+K47+L47</f>
        <v>0</v>
      </c>
    </row>
    <row r="48" spans="1:16" ht="30.6" customHeight="1" thickBot="1" x14ac:dyDescent="0.3">
      <c r="A48" s="64" t="s">
        <v>36</v>
      </c>
      <c r="B48" s="12"/>
      <c r="C48" s="25">
        <v>650000</v>
      </c>
      <c r="D48" s="32"/>
      <c r="E48" s="32">
        <v>0</v>
      </c>
      <c r="F48" s="32">
        <v>79100</v>
      </c>
      <c r="G48" s="90"/>
      <c r="H48" s="90"/>
      <c r="I48" s="90"/>
      <c r="J48" s="90"/>
      <c r="K48" s="90">
        <v>105339.16</v>
      </c>
      <c r="L48" s="90"/>
      <c r="M48" s="90"/>
      <c r="N48" s="90"/>
      <c r="O48" s="90">
        <v>36322.82</v>
      </c>
      <c r="P48" s="110">
        <f>E48+F48+G48+H48+I48+J48+K48+L48+M48</f>
        <v>184439.16</v>
      </c>
    </row>
    <row r="49" spans="1:16" ht="22.9" customHeight="1" thickBot="1" x14ac:dyDescent="0.3">
      <c r="A49" s="64" t="s">
        <v>37</v>
      </c>
      <c r="B49" s="12"/>
      <c r="C49" s="25"/>
      <c r="D49" s="32"/>
      <c r="E49" s="32">
        <v>0</v>
      </c>
      <c r="F49" s="32"/>
      <c r="G49" s="90"/>
      <c r="H49" s="90"/>
      <c r="I49" s="90"/>
      <c r="J49" s="90"/>
      <c r="K49" s="90"/>
      <c r="L49" s="90"/>
      <c r="M49" s="90"/>
      <c r="N49" s="90"/>
      <c r="O49" s="90"/>
      <c r="P49" s="110">
        <f t="shared" si="13"/>
        <v>0</v>
      </c>
    </row>
    <row r="50" spans="1:16" ht="20.25" customHeight="1" thickBot="1" x14ac:dyDescent="0.3">
      <c r="A50" s="64" t="s">
        <v>38</v>
      </c>
      <c r="B50" s="12"/>
      <c r="C50" s="25">
        <v>2000000</v>
      </c>
      <c r="D50" s="32"/>
      <c r="E50" s="32">
        <v>0</v>
      </c>
      <c r="F50" s="32"/>
      <c r="G50" s="90"/>
      <c r="H50" s="90"/>
      <c r="I50" s="90"/>
      <c r="J50" s="90"/>
      <c r="K50" s="90"/>
      <c r="L50" s="90"/>
      <c r="M50" s="90"/>
      <c r="N50" s="90"/>
      <c r="O50" s="90"/>
      <c r="P50" s="110">
        <f t="shared" si="13"/>
        <v>0</v>
      </c>
    </row>
    <row r="51" spans="1:16" ht="15.75" thickBot="1" x14ac:dyDescent="0.3">
      <c r="A51" s="63" t="s">
        <v>39</v>
      </c>
      <c r="B51" s="12"/>
      <c r="C51" s="41">
        <f t="shared" ref="C51:F51" si="14">SUM(C52:C55)</f>
        <v>0</v>
      </c>
      <c r="D51" s="41"/>
      <c r="E51" s="41">
        <f t="shared" si="14"/>
        <v>0</v>
      </c>
      <c r="F51" s="41">
        <f t="shared" si="14"/>
        <v>0</v>
      </c>
      <c r="G51" s="41">
        <f>SUM(F52:F55)</f>
        <v>0</v>
      </c>
      <c r="H51" s="41">
        <f>SUM(G52:G55)</f>
        <v>0</v>
      </c>
      <c r="I51" s="41">
        <f t="shared" ref="I51:K51" si="15">SUM(H52:H55)</f>
        <v>0</v>
      </c>
      <c r="J51" s="41">
        <f t="shared" si="15"/>
        <v>0</v>
      </c>
      <c r="K51" s="41">
        <f t="shared" si="15"/>
        <v>0</v>
      </c>
      <c r="L51" s="41">
        <f t="shared" ref="L51" si="16">SUM(K52:K55)</f>
        <v>0</v>
      </c>
      <c r="M51" s="41">
        <f t="shared" ref="M51" si="17">SUM(L52:L55)</f>
        <v>0</v>
      </c>
      <c r="N51" s="41">
        <f t="shared" ref="N51" si="18">SUM(M52:M55)</f>
        <v>0</v>
      </c>
      <c r="O51" s="41">
        <f t="shared" ref="O51" si="19">SUM(N52:N55)</f>
        <v>0</v>
      </c>
      <c r="P51" s="41">
        <f>SUM(P52:P55)</f>
        <v>0</v>
      </c>
    </row>
    <row r="52" spans="1:16" x14ac:dyDescent="0.25">
      <c r="A52" s="64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90"/>
      <c r="O52" s="90"/>
      <c r="P52" s="65">
        <f t="shared" ref="P52:P55" si="20">E52+F52+G52+H52+I52+J52+K52</f>
        <v>0</v>
      </c>
    </row>
    <row r="53" spans="1:16" x14ac:dyDescent="0.25">
      <c r="A53" s="64" t="s">
        <v>41</v>
      </c>
      <c r="B53" s="12"/>
      <c r="C53" s="32">
        <v>0</v>
      </c>
      <c r="D53" s="32"/>
      <c r="E53" s="32">
        <v>0</v>
      </c>
      <c r="F53" s="32"/>
      <c r="G53" s="93"/>
      <c r="H53" s="90"/>
      <c r="I53" s="90"/>
      <c r="J53" s="90"/>
      <c r="K53" s="90"/>
      <c r="L53" s="90"/>
      <c r="M53" s="90"/>
      <c r="N53" s="90"/>
      <c r="O53" s="90"/>
      <c r="P53" s="65">
        <f t="shared" si="20"/>
        <v>0</v>
      </c>
    </row>
    <row r="54" spans="1:16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90"/>
      <c r="O54" s="90"/>
      <c r="P54" s="65">
        <f t="shared" si="20"/>
        <v>0</v>
      </c>
    </row>
    <row r="55" spans="1:16" ht="45.75" thickBot="1" x14ac:dyDescent="0.3">
      <c r="A55" s="70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91"/>
      <c r="O55" s="91"/>
      <c r="P55" s="65">
        <f t="shared" si="20"/>
        <v>0</v>
      </c>
    </row>
    <row r="56" spans="1:16" ht="45.75" customHeight="1" thickBot="1" x14ac:dyDescent="0.3">
      <c r="A56" s="63" t="s">
        <v>44</v>
      </c>
      <c r="B56" s="12"/>
      <c r="C56" s="41">
        <f>SUM(C57:C58)</f>
        <v>185550350</v>
      </c>
      <c r="D56" s="41"/>
      <c r="E56" s="41">
        <f>SUM(E57:E58)</f>
        <v>5712908.6799999997</v>
      </c>
      <c r="F56" s="41">
        <f t="shared" ref="F56:K56" si="21">SUM(F57:F58)</f>
        <v>3775100</v>
      </c>
      <c r="G56" s="41">
        <f t="shared" si="21"/>
        <v>4879986.0599999996</v>
      </c>
      <c r="H56" s="41">
        <f t="shared" si="21"/>
        <v>4572200</v>
      </c>
      <c r="I56" s="41">
        <f t="shared" si="21"/>
        <v>4339706.7</v>
      </c>
      <c r="J56" s="41">
        <f t="shared" si="21"/>
        <v>4147800</v>
      </c>
      <c r="K56" s="41">
        <f t="shared" si="21"/>
        <v>5521800</v>
      </c>
      <c r="L56" s="41">
        <f>SUM(L57:L58)</f>
        <v>6023700</v>
      </c>
      <c r="M56" s="41">
        <f>SUM(M57:M58)</f>
        <v>3336750</v>
      </c>
      <c r="N56" s="41">
        <f>SUM(N57:N58)</f>
        <v>5595600</v>
      </c>
      <c r="O56" s="41">
        <f>SUM(O57:O58)</f>
        <v>2087500</v>
      </c>
      <c r="P56" s="41">
        <f>SUM(P57:P58)</f>
        <v>42309951.439999998</v>
      </c>
    </row>
    <row r="57" spans="1:16" ht="45.75" customHeight="1" x14ac:dyDescent="0.25">
      <c r="A57" s="64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0">
        <v>4879986.0599999996</v>
      </c>
      <c r="H57" s="90">
        <v>4572200</v>
      </c>
      <c r="I57" s="90">
        <v>4339706.7</v>
      </c>
      <c r="J57" s="90">
        <v>4147800</v>
      </c>
      <c r="K57" s="90">
        <v>5521800</v>
      </c>
      <c r="L57" s="90">
        <v>6023700</v>
      </c>
      <c r="M57" s="90">
        <v>3336750</v>
      </c>
      <c r="N57" s="90">
        <v>5595600</v>
      </c>
      <c r="O57" s="90">
        <v>2087500</v>
      </c>
      <c r="P57" s="110">
        <f>E57+F57+G57+H57+I57+J57+K57+L57+M57</f>
        <v>42309951.439999998</v>
      </c>
    </row>
    <row r="58" spans="1:16" ht="45.75" thickBot="1" x14ac:dyDescent="0.3">
      <c r="A58" s="64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91"/>
      <c r="O58" s="91"/>
      <c r="P58" s="65">
        <f>E58+F58+G58+H58+I58+J58+K58</f>
        <v>0</v>
      </c>
    </row>
    <row r="59" spans="1:16" ht="15.75" thickBot="1" x14ac:dyDescent="0.3">
      <c r="A59" s="63" t="s">
        <v>47</v>
      </c>
      <c r="B59" s="12"/>
      <c r="C59" s="41">
        <f t="shared" ref="C59" si="22">SUM(C60:C62)</f>
        <v>0</v>
      </c>
      <c r="D59" s="41"/>
      <c r="E59" s="41">
        <f t="shared" ref="E59:F59" si="23">SUM(E60:E62)</f>
        <v>0</v>
      </c>
      <c r="F59" s="41">
        <f t="shared" si="23"/>
        <v>0</v>
      </c>
      <c r="G59" s="41">
        <f>SUM(G60:G62)</f>
        <v>0</v>
      </c>
      <c r="H59" s="41">
        <f t="shared" ref="H59:O59" si="24">SUM(H60:H62)</f>
        <v>0</v>
      </c>
      <c r="I59" s="41">
        <f t="shared" si="24"/>
        <v>0</v>
      </c>
      <c r="J59" s="41">
        <f t="shared" si="24"/>
        <v>0</v>
      </c>
      <c r="K59" s="41">
        <f t="shared" si="24"/>
        <v>0</v>
      </c>
      <c r="L59" s="41">
        <f t="shared" si="24"/>
        <v>0</v>
      </c>
      <c r="M59" s="41">
        <f t="shared" si="24"/>
        <v>0</v>
      </c>
      <c r="N59" s="41">
        <f t="shared" si="24"/>
        <v>0</v>
      </c>
      <c r="O59" s="41">
        <f t="shared" si="24"/>
        <v>0</v>
      </c>
      <c r="P59" s="74">
        <f>SUM(P60:P62)</f>
        <v>0</v>
      </c>
    </row>
    <row r="60" spans="1:16" x14ac:dyDescent="0.25">
      <c r="A60" s="66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90"/>
      <c r="O60" s="90"/>
      <c r="P60" s="65">
        <f>E60+F60+G60+H60+I60+J60+K60</f>
        <v>0</v>
      </c>
    </row>
    <row r="61" spans="1:16" x14ac:dyDescent="0.25">
      <c r="A61" s="66" t="s">
        <v>49</v>
      </c>
      <c r="B61" s="12"/>
      <c r="C61" s="32">
        <v>0</v>
      </c>
      <c r="D61" s="32"/>
      <c r="E61" s="32">
        <v>0</v>
      </c>
      <c r="F61" s="32"/>
      <c r="G61" s="93"/>
      <c r="H61" s="90"/>
      <c r="I61" s="90"/>
      <c r="J61" s="90"/>
      <c r="K61" s="90"/>
      <c r="L61" s="90"/>
      <c r="M61" s="90"/>
      <c r="N61" s="90"/>
      <c r="O61" s="90"/>
      <c r="P61" s="65">
        <f t="shared" ref="P61:P62" si="25">E61+F61+G61+H61+I61+J61+K61</f>
        <v>0</v>
      </c>
    </row>
    <row r="62" spans="1:16" ht="30.75" thickBot="1" x14ac:dyDescent="0.3">
      <c r="A62" s="64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91"/>
      <c r="O62" s="91"/>
      <c r="P62" s="65">
        <f t="shared" si="25"/>
        <v>0</v>
      </c>
    </row>
    <row r="63" spans="1:16" ht="15.75" thickBot="1" x14ac:dyDescent="0.3">
      <c r="A63" s="76" t="s">
        <v>51</v>
      </c>
      <c r="B63" s="14"/>
      <c r="C63" s="26">
        <f>+C13+C56</f>
        <v>365104694</v>
      </c>
      <c r="D63" s="26"/>
      <c r="E63" s="26">
        <f>+E13+E56</f>
        <v>12266181.829999998</v>
      </c>
      <c r="F63" s="26">
        <f>+F13+F56</f>
        <v>8739094.9100000001</v>
      </c>
      <c r="G63" s="26">
        <f>+G13+G56</f>
        <v>9645536.6499999985</v>
      </c>
      <c r="H63" s="26">
        <f t="shared" ref="H63:K63" si="26">+H13+H56</f>
        <v>13145415.290000001</v>
      </c>
      <c r="I63" s="26">
        <f t="shared" si="26"/>
        <v>9717328.5500000007</v>
      </c>
      <c r="J63" s="26">
        <f t="shared" si="26"/>
        <v>9784430.4000000004</v>
      </c>
      <c r="K63" s="26">
        <f t="shared" si="26"/>
        <v>15222203.5</v>
      </c>
      <c r="L63" s="26">
        <f>+L13+L56</f>
        <v>11179044.82</v>
      </c>
      <c r="M63" s="26">
        <f>+M13+M56</f>
        <v>8437404.6400000006</v>
      </c>
      <c r="N63" s="26">
        <f>+N13+N56</f>
        <v>11297439.35</v>
      </c>
      <c r="O63" s="26">
        <f>+O13+O56</f>
        <v>6937926.8200000003</v>
      </c>
      <c r="P63" s="112">
        <f>E63+F63+G63+H63+I63+J63+K63+L63+M63+N63+O63</f>
        <v>116372006.75999999</v>
      </c>
    </row>
    <row r="64" spans="1:16" ht="15.75" thickBot="1" x14ac:dyDescent="0.3">
      <c r="A64" s="67"/>
      <c r="B64" s="12"/>
      <c r="C64" s="42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91"/>
      <c r="O64" s="91"/>
      <c r="P64" s="65">
        <f>E64+F64+G64</f>
        <v>0</v>
      </c>
    </row>
    <row r="65" spans="1:16" ht="15.75" thickBot="1" x14ac:dyDescent="0.3">
      <c r="A65" s="77" t="s">
        <v>52</v>
      </c>
      <c r="B65" s="15"/>
      <c r="C65" s="41">
        <f>SUM(C66:C68)</f>
        <v>0</v>
      </c>
      <c r="D65" s="41">
        <f t="shared" ref="D65:K65" si="27">SUM(D66:D68)</f>
        <v>0</v>
      </c>
      <c r="E65" s="41">
        <f t="shared" si="27"/>
        <v>0</v>
      </c>
      <c r="F65" s="41">
        <f t="shared" si="27"/>
        <v>0</v>
      </c>
      <c r="G65" s="41">
        <f t="shared" si="27"/>
        <v>0</v>
      </c>
      <c r="H65" s="41">
        <f t="shared" si="27"/>
        <v>0</v>
      </c>
      <c r="I65" s="41">
        <f t="shared" si="27"/>
        <v>0</v>
      </c>
      <c r="J65" s="41">
        <f t="shared" si="27"/>
        <v>0</v>
      </c>
      <c r="K65" s="41">
        <f t="shared" si="27"/>
        <v>0</v>
      </c>
      <c r="L65" s="41">
        <f>SUM(L66)</f>
        <v>3389983.16</v>
      </c>
      <c r="M65" s="41">
        <f>SUM(M66)</f>
        <v>980147</v>
      </c>
      <c r="N65" s="41">
        <f>SUM(N66)</f>
        <v>8195026.25</v>
      </c>
      <c r="O65" s="41">
        <f>SUM(O66)</f>
        <v>4298479.68</v>
      </c>
      <c r="P65" s="74">
        <f>SUM(P66)</f>
        <v>16863636.09</v>
      </c>
    </row>
    <row r="66" spans="1:16" ht="30.75" thickBot="1" x14ac:dyDescent="0.3">
      <c r="A66" s="63" t="s">
        <v>53</v>
      </c>
      <c r="B66" s="12"/>
      <c r="C66" s="26">
        <f>SUM(C67:C68)</f>
        <v>0</v>
      </c>
      <c r="D66" s="26">
        <f t="shared" ref="D66:O66" si="28">SUM(D67:D68)</f>
        <v>0</v>
      </c>
      <c r="E66" s="26">
        <f t="shared" si="28"/>
        <v>0</v>
      </c>
      <c r="F66" s="26">
        <f t="shared" si="28"/>
        <v>0</v>
      </c>
      <c r="G66" s="26">
        <f t="shared" si="28"/>
        <v>0</v>
      </c>
      <c r="H66" s="26">
        <f t="shared" si="28"/>
        <v>0</v>
      </c>
      <c r="I66" s="26">
        <f t="shared" si="28"/>
        <v>0</v>
      </c>
      <c r="J66" s="26">
        <f t="shared" si="28"/>
        <v>0</v>
      </c>
      <c r="K66" s="26">
        <f t="shared" si="28"/>
        <v>0</v>
      </c>
      <c r="L66" s="26">
        <f>SUM(L67:L69)</f>
        <v>3389983.16</v>
      </c>
      <c r="M66" s="26">
        <f t="shared" si="28"/>
        <v>980147</v>
      </c>
      <c r="N66" s="26">
        <f>SUM(N67:N68)</f>
        <v>8195026.25</v>
      </c>
      <c r="O66" s="26">
        <f t="shared" si="28"/>
        <v>4298479.68</v>
      </c>
      <c r="P66" s="110">
        <f>E66+F66+G66+H66+I66+J66+K66+L66+M66+N66+O66</f>
        <v>16863636.09</v>
      </c>
    </row>
    <row r="67" spans="1:16" ht="30" x14ac:dyDescent="0.25">
      <c r="A67" s="64" t="s">
        <v>54</v>
      </c>
      <c r="B67" s="12"/>
      <c r="C67" s="25">
        <v>0</v>
      </c>
      <c r="D67" s="34"/>
      <c r="E67" s="34">
        <v>0</v>
      </c>
      <c r="F67" s="34"/>
      <c r="G67" s="97"/>
      <c r="H67" s="96"/>
      <c r="I67" s="96"/>
      <c r="J67" s="96"/>
      <c r="K67" s="96"/>
      <c r="L67" s="96">
        <v>3389983.16</v>
      </c>
      <c r="M67" s="96">
        <v>980147</v>
      </c>
      <c r="N67" s="96">
        <v>8195026.25</v>
      </c>
      <c r="O67" s="96">
        <v>4298479.68</v>
      </c>
      <c r="P67" s="110">
        <f>E67+F67+G67+H67+I67+J67+K67+L67+M67+N67+O67</f>
        <v>16863636.09</v>
      </c>
    </row>
    <row r="68" spans="1:16" ht="30.75" thickBot="1" x14ac:dyDescent="0.3">
      <c r="A68" s="64" t="s">
        <v>55</v>
      </c>
      <c r="B68" s="12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111"/>
      <c r="N68" s="111"/>
      <c r="O68" s="111"/>
      <c r="P68" s="65">
        <f t="shared" ref="P68:P73" si="29">E68+F68+G68</f>
        <v>0</v>
      </c>
    </row>
    <row r="69" spans="1:16" ht="15.75" thickBot="1" x14ac:dyDescent="0.3">
      <c r="A69" s="63" t="s">
        <v>56</v>
      </c>
      <c r="C69" s="45">
        <v>0</v>
      </c>
      <c r="D69" s="43"/>
      <c r="E69" s="43">
        <v>0</v>
      </c>
      <c r="F69" s="34"/>
      <c r="G69" s="34"/>
      <c r="H69" s="34"/>
      <c r="I69" s="34"/>
      <c r="J69" s="34"/>
      <c r="K69" s="96"/>
      <c r="L69" s="96">
        <v>0</v>
      </c>
      <c r="M69" s="96"/>
      <c r="N69" s="96"/>
      <c r="O69" s="96"/>
      <c r="P69" s="65">
        <f t="shared" si="29"/>
        <v>0</v>
      </c>
    </row>
    <row r="70" spans="1:16" x14ac:dyDescent="0.25">
      <c r="A70" s="66" t="s">
        <v>57</v>
      </c>
      <c r="B70" s="12"/>
      <c r="C70" s="40">
        <v>0</v>
      </c>
      <c r="D70" s="6"/>
      <c r="E70" s="6">
        <v>0</v>
      </c>
      <c r="F70" s="34"/>
      <c r="G70" s="34"/>
      <c r="H70" s="34"/>
      <c r="I70" s="34"/>
      <c r="J70" s="34"/>
      <c r="K70" s="96"/>
      <c r="L70" s="96"/>
      <c r="M70" s="96"/>
      <c r="N70" s="96"/>
      <c r="O70" s="96"/>
      <c r="P70" s="65">
        <f t="shared" si="29"/>
        <v>0</v>
      </c>
    </row>
    <row r="71" spans="1:16" x14ac:dyDescent="0.25">
      <c r="A71" s="66" t="s">
        <v>58</v>
      </c>
      <c r="C71" s="46"/>
      <c r="D71" s="34"/>
      <c r="E71" s="34">
        <v>0</v>
      </c>
      <c r="F71" s="34"/>
      <c r="G71" s="34"/>
      <c r="H71" s="34"/>
      <c r="I71" s="34"/>
      <c r="J71" s="34"/>
      <c r="K71" s="96"/>
      <c r="L71" s="96"/>
      <c r="M71" s="96"/>
      <c r="N71" s="96"/>
      <c r="O71" s="96"/>
      <c r="P71" s="65">
        <f t="shared" si="29"/>
        <v>0</v>
      </c>
    </row>
    <row r="72" spans="1:16" x14ac:dyDescent="0.25">
      <c r="A72" s="66"/>
      <c r="C72" s="48">
        <v>0</v>
      </c>
      <c r="D72" s="47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65">
        <f t="shared" si="29"/>
        <v>0</v>
      </c>
    </row>
    <row r="73" spans="1:16" ht="15.75" thickBot="1" x14ac:dyDescent="0.3">
      <c r="A73" s="66"/>
      <c r="C73" s="49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98"/>
      <c r="O73" s="98"/>
      <c r="P73" s="65">
        <f t="shared" si="29"/>
        <v>0</v>
      </c>
    </row>
    <row r="74" spans="1:16" ht="15.75" thickBot="1" x14ac:dyDescent="0.3">
      <c r="A74" s="78" t="s">
        <v>59</v>
      </c>
      <c r="C74" s="50"/>
      <c r="D74" s="43"/>
      <c r="E74" s="43">
        <v>0</v>
      </c>
      <c r="F74" s="43"/>
      <c r="G74" s="95"/>
      <c r="H74" s="95"/>
      <c r="I74" s="95"/>
      <c r="J74" s="95"/>
      <c r="K74" s="95"/>
      <c r="L74" s="95"/>
      <c r="M74" s="95"/>
      <c r="N74" s="95"/>
      <c r="O74" s="95"/>
      <c r="P74" s="79">
        <v>0</v>
      </c>
    </row>
    <row r="75" spans="1:16" ht="30" x14ac:dyDescent="0.25">
      <c r="A75" s="64" t="s">
        <v>60</v>
      </c>
      <c r="B75" s="12"/>
      <c r="C75" s="103">
        <v>0</v>
      </c>
      <c r="D75" s="103"/>
      <c r="E75" s="103">
        <v>0</v>
      </c>
      <c r="F75" s="103"/>
      <c r="G75" s="100"/>
      <c r="H75" s="100"/>
      <c r="I75" s="100"/>
      <c r="J75" s="100"/>
      <c r="K75" s="100"/>
      <c r="L75" s="100"/>
      <c r="M75" s="100"/>
      <c r="N75" s="100"/>
      <c r="O75" s="100"/>
      <c r="P75" s="104">
        <v>0</v>
      </c>
    </row>
    <row r="76" spans="1:16" x14ac:dyDescent="0.25">
      <c r="A76" s="76" t="s">
        <v>61</v>
      </c>
      <c r="B76" s="14"/>
      <c r="C76" s="105">
        <f>C66+C69+C74</f>
        <v>0</v>
      </c>
      <c r="D76" s="105">
        <f t="shared" ref="D76:K76" si="30">D66+D69+D74</f>
        <v>0</v>
      </c>
      <c r="E76" s="105">
        <f t="shared" si="30"/>
        <v>0</v>
      </c>
      <c r="F76" s="105">
        <f t="shared" si="30"/>
        <v>0</v>
      </c>
      <c r="G76" s="105">
        <f t="shared" si="30"/>
        <v>0</v>
      </c>
      <c r="H76" s="105">
        <f t="shared" si="30"/>
        <v>0</v>
      </c>
      <c r="I76" s="105">
        <f t="shared" si="30"/>
        <v>0</v>
      </c>
      <c r="J76" s="105">
        <f t="shared" si="30"/>
        <v>0</v>
      </c>
      <c r="K76" s="105">
        <f t="shared" si="30"/>
        <v>0</v>
      </c>
      <c r="L76" s="105">
        <f>L66+L69+L74</f>
        <v>3389983.16</v>
      </c>
      <c r="M76" s="105">
        <f>M66+M69+M74</f>
        <v>980147</v>
      </c>
      <c r="N76" s="105">
        <f>N66+N69+N74</f>
        <v>8195026.25</v>
      </c>
      <c r="O76" s="105">
        <f>O66+O69+O74</f>
        <v>4298479.68</v>
      </c>
      <c r="P76" s="105">
        <f>P65+P69</f>
        <v>16863636.09</v>
      </c>
    </row>
    <row r="77" spans="1:16" x14ac:dyDescent="0.25">
      <c r="A77" s="80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99"/>
      <c r="O77" s="99"/>
      <c r="P77" s="81"/>
    </row>
    <row r="78" spans="1:16" ht="21" customHeight="1" thickBot="1" x14ac:dyDescent="0.3">
      <c r="A78" s="82" t="s">
        <v>62</v>
      </c>
      <c r="B78" s="83"/>
      <c r="C78" s="84">
        <f t="shared" ref="C78:K78" si="31">+C63+C76</f>
        <v>365104694</v>
      </c>
      <c r="D78" s="84">
        <f t="shared" si="31"/>
        <v>0</v>
      </c>
      <c r="E78" s="84">
        <f t="shared" si="31"/>
        <v>12266181.829999998</v>
      </c>
      <c r="F78" s="84">
        <f t="shared" si="31"/>
        <v>8739094.9100000001</v>
      </c>
      <c r="G78" s="84">
        <f t="shared" si="31"/>
        <v>9645536.6499999985</v>
      </c>
      <c r="H78" s="84">
        <f t="shared" si="31"/>
        <v>13145415.290000001</v>
      </c>
      <c r="I78" s="84">
        <f t="shared" si="31"/>
        <v>9717328.5500000007</v>
      </c>
      <c r="J78" s="84">
        <f t="shared" si="31"/>
        <v>9784430.4000000004</v>
      </c>
      <c r="K78" s="84">
        <f t="shared" si="31"/>
        <v>15222203.5</v>
      </c>
      <c r="L78" s="84">
        <f>+L63+L76</f>
        <v>14569027.98</v>
      </c>
      <c r="M78" s="84">
        <f>+M63+M76</f>
        <v>9417551.6400000006</v>
      </c>
      <c r="N78" s="84">
        <f>+N63+N76</f>
        <v>19492465.600000001</v>
      </c>
      <c r="O78" s="84">
        <f>+O63+O76</f>
        <v>11236406.5</v>
      </c>
      <c r="P78" s="85">
        <f>+P63+P76</f>
        <v>133235642.84999999</v>
      </c>
    </row>
    <row r="79" spans="1:16" x14ac:dyDescent="0.25">
      <c r="A79" s="7" t="s">
        <v>67</v>
      </c>
      <c r="P79" s="8"/>
    </row>
    <row r="80" spans="1:16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1" t="s">
        <v>70</v>
      </c>
    </row>
    <row r="83" spans="1:16" x14ac:dyDescent="0.25">
      <c r="A83" s="1" t="s">
        <v>71</v>
      </c>
    </row>
    <row r="84" spans="1:16" x14ac:dyDescent="0.25">
      <c r="A84" s="1" t="s">
        <v>72</v>
      </c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</sheetData>
  <mergeCells count="6">
    <mergeCell ref="E10:P10"/>
    <mergeCell ref="A6:P6"/>
    <mergeCell ref="A5:P5"/>
    <mergeCell ref="A7:P7"/>
    <mergeCell ref="A8:P8"/>
    <mergeCell ref="A9:P9"/>
  </mergeCells>
  <phoneticPr fontId="5" type="noConversion"/>
  <printOptions horizontalCentered="1"/>
  <pageMargins left="0" right="0" top="0.19685039370078741" bottom="0.19685039370078741" header="0.31496062992125984" footer="0.31496062992125984"/>
  <pageSetup scale="53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2025-01-17T16:05:30Z</cp:lastPrinted>
  <dcterms:created xsi:type="dcterms:W3CDTF">2018-04-17T18:57:16Z</dcterms:created>
  <dcterms:modified xsi:type="dcterms:W3CDTF">2025-01-17T16:05:44Z</dcterms:modified>
  <cp:category/>
  <cp:contentStatus/>
</cp:coreProperties>
</file>