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5\Finanzas\Ingresos y Egresos\"/>
    </mc:Choice>
  </mc:AlternateContent>
  <xr:revisionPtr revIDLastSave="0" documentId="13_ncr:1_{6F1FAD57-018C-4295-A5FF-52E6D0F6B7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'!$A$1:$Q$96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3" l="1"/>
  <c r="Q78" i="3" s="1"/>
  <c r="Q39" i="3"/>
  <c r="Q38" i="3"/>
  <c r="Q37" i="3"/>
  <c r="Q36" i="3"/>
  <c r="Q35" i="3"/>
  <c r="Q34" i="3"/>
  <c r="Q33" i="3"/>
  <c r="Q32" i="3"/>
  <c r="Q31" i="3"/>
  <c r="Q30" i="3"/>
  <c r="Q28" i="3"/>
  <c r="Q27" i="3"/>
  <c r="Q26" i="3"/>
  <c r="Q25" i="3"/>
  <c r="Q24" i="3"/>
  <c r="Q20" i="3" s="1"/>
  <c r="Q23" i="3"/>
  <c r="Q22" i="3"/>
  <c r="Q21" i="3"/>
  <c r="P20" i="3"/>
  <c r="Q76" i="3"/>
  <c r="Q56" i="3"/>
  <c r="Q44" i="3"/>
  <c r="Q40" i="3"/>
  <c r="Q19" i="3"/>
  <c r="Q18" i="3"/>
  <c r="Q14" i="3" s="1"/>
  <c r="Q17" i="3"/>
  <c r="Q16" i="3"/>
  <c r="Q15" i="3"/>
  <c r="Q13" i="3" l="1"/>
  <c r="Q70" i="3" l="1"/>
  <c r="Q65" i="3"/>
  <c r="Q74" i="3"/>
  <c r="Q69" i="3"/>
  <c r="N40" i="3"/>
  <c r="O40" i="3"/>
  <c r="P40" i="3"/>
  <c r="P14" i="3"/>
  <c r="P13" i="3" s="1"/>
  <c r="P63" i="3" s="1"/>
  <c r="Q73" i="3"/>
  <c r="Q72" i="3"/>
  <c r="Q71" i="3"/>
  <c r="Q57" i="3"/>
  <c r="Q46" i="3"/>
  <c r="Q47" i="3"/>
  <c r="Q48" i="3"/>
  <c r="Q49" i="3"/>
  <c r="Q45" i="3"/>
  <c r="P30" i="3"/>
  <c r="P44" i="3"/>
  <c r="P56" i="3"/>
  <c r="O65" i="3"/>
  <c r="O76" i="3" s="1"/>
  <c r="P65" i="3"/>
  <c r="P76" i="3" s="1"/>
  <c r="P69" i="3"/>
  <c r="Q75" i="3"/>
  <c r="Q58" i="3"/>
  <c r="Q50" i="3"/>
  <c r="Q42" i="3"/>
  <c r="Q43" i="3"/>
  <c r="Q41" i="3"/>
  <c r="O30" i="3"/>
  <c r="O20" i="3"/>
  <c r="O14" i="3"/>
  <c r="O44" i="3"/>
  <c r="O69" i="3"/>
  <c r="N44" i="3"/>
  <c r="O56" i="3"/>
  <c r="N56" i="3"/>
  <c r="N14" i="3"/>
  <c r="N30" i="3"/>
  <c r="N20" i="3"/>
  <c r="J69" i="3"/>
  <c r="J65" i="3" s="1"/>
  <c r="J76" i="3" s="1"/>
  <c r="K69" i="3"/>
  <c r="K65" i="3" s="1"/>
  <c r="K76" i="3" s="1"/>
  <c r="L69" i="3"/>
  <c r="L65" i="3" s="1"/>
  <c r="L76" i="3" s="1"/>
  <c r="M69" i="3"/>
  <c r="M65" i="3" s="1"/>
  <c r="M76" i="3" s="1"/>
  <c r="N69" i="3"/>
  <c r="N65" i="3" s="1"/>
  <c r="N76" i="3" s="1"/>
  <c r="H40" i="3"/>
  <c r="I40" i="3"/>
  <c r="J40" i="3"/>
  <c r="K40" i="3"/>
  <c r="L40" i="3"/>
  <c r="M40" i="3"/>
  <c r="M14" i="3"/>
  <c r="L14" i="3"/>
  <c r="L44" i="3"/>
  <c r="M44" i="3"/>
  <c r="M30" i="3"/>
  <c r="M20" i="3"/>
  <c r="M56" i="3"/>
  <c r="L20" i="3"/>
  <c r="L56" i="3"/>
  <c r="L30" i="3"/>
  <c r="K44" i="3"/>
  <c r="K51" i="3"/>
  <c r="Q66" i="3"/>
  <c r="Q60" i="3"/>
  <c r="D44" i="3"/>
  <c r="E44" i="3"/>
  <c r="F44" i="3"/>
  <c r="G44" i="3"/>
  <c r="H44" i="3"/>
  <c r="I44" i="3"/>
  <c r="J44" i="3"/>
  <c r="H51" i="3"/>
  <c r="I51" i="3"/>
  <c r="J51" i="3"/>
  <c r="K20" i="3"/>
  <c r="K14" i="3"/>
  <c r="K30" i="3"/>
  <c r="K56" i="3"/>
  <c r="P78" i="3" l="1"/>
  <c r="O13" i="3"/>
  <c r="O63" i="3" s="1"/>
  <c r="O78" i="3"/>
  <c r="N13" i="3"/>
  <c r="N63" i="3" s="1"/>
  <c r="N78" i="3" s="1"/>
  <c r="M13" i="3"/>
  <c r="M63" i="3" s="1"/>
  <c r="M78" i="3" s="1"/>
  <c r="L13" i="3"/>
  <c r="L63" i="3" s="1"/>
  <c r="L78" i="3" s="1"/>
  <c r="K13" i="3"/>
  <c r="K63" i="3" s="1"/>
  <c r="K78" i="3" s="1"/>
  <c r="J30" i="3"/>
  <c r="J20" i="3"/>
  <c r="I69" i="3"/>
  <c r="I65" i="3" s="1"/>
  <c r="I76" i="3" s="1"/>
  <c r="I30" i="3"/>
  <c r="I20" i="3"/>
  <c r="J14" i="3"/>
  <c r="I14" i="3"/>
  <c r="J56" i="3"/>
  <c r="I56" i="3"/>
  <c r="H30" i="3"/>
  <c r="H20" i="3"/>
  <c r="H69" i="3"/>
  <c r="H65" i="3" s="1"/>
  <c r="H76" i="3" s="1"/>
  <c r="Q29" i="3"/>
  <c r="H56" i="3"/>
  <c r="H14" i="3"/>
  <c r="G14" i="3"/>
  <c r="F14" i="3"/>
  <c r="E14" i="3"/>
  <c r="G20" i="3"/>
  <c r="G40" i="3"/>
  <c r="G30" i="3"/>
  <c r="G69" i="3"/>
  <c r="Q61" i="3"/>
  <c r="Q62" i="3"/>
  <c r="Q67" i="3"/>
  <c r="Q68" i="3"/>
  <c r="G65" i="3" l="1"/>
  <c r="G76" i="3" s="1"/>
  <c r="J13" i="3"/>
  <c r="J63" i="3" s="1"/>
  <c r="J78" i="3" s="1"/>
  <c r="I13" i="3"/>
  <c r="I63" i="3" s="1"/>
  <c r="I78" i="3" s="1"/>
  <c r="H13" i="3"/>
  <c r="H63" i="3" s="1"/>
  <c r="H78" i="3" s="1"/>
  <c r="C14" i="3" l="1"/>
  <c r="C44" i="3"/>
  <c r="C30" i="3"/>
  <c r="C20" i="3"/>
  <c r="G59" i="3" l="1"/>
  <c r="Q64" i="3"/>
  <c r="Q53" i="3"/>
  <c r="Q54" i="3"/>
  <c r="Q55" i="3"/>
  <c r="Q52" i="3"/>
  <c r="G56" i="3"/>
  <c r="F56" i="3"/>
  <c r="C56" i="3"/>
  <c r="F59" i="3"/>
  <c r="G51" i="3"/>
  <c r="F40" i="3"/>
  <c r="F20" i="3"/>
  <c r="F30" i="3"/>
  <c r="G13" i="3" l="1"/>
  <c r="G63" i="3" s="1"/>
  <c r="G78" i="3" s="1"/>
  <c r="Q51" i="3"/>
  <c r="F13" i="3"/>
  <c r="F63" i="3" s="1"/>
  <c r="F78" i="3" s="1"/>
  <c r="E40" i="3"/>
  <c r="C59" i="3"/>
  <c r="C51" i="3"/>
  <c r="C40" i="3"/>
  <c r="C13" i="3" l="1"/>
  <c r="C63" i="3" s="1"/>
  <c r="C78" i="3" s="1"/>
  <c r="Q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<sst xmlns="http://schemas.openxmlformats.org/spreadsheetml/2006/main" count="91" uniqueCount="91">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</sst>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0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2" xfId="0" applyFont="1" applyFill="1" applyBorder="1" applyAlignment="1">
      <alignment horizontal="left" vertical="center"/>
    </xf>
    <xf numFmtId="164" fontId="1" fillId="3" borderId="33" xfId="0" applyNumberFormat="1" applyFont="1" applyFill="1" applyBorder="1" applyAlignment="1">
      <alignment horizontal="center" vertical="center" wrapText="1"/>
    </xf>
    <xf numFmtId="4" fontId="1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3" fontId="1" fillId="0" borderId="36" xfId="1" applyFont="1" applyBorder="1" applyAlignment="1">
      <alignment horizontal="left" vertical="center" wrapText="1"/>
    </xf>
    <xf numFmtId="4" fontId="0" fillId="0" borderId="37" xfId="1" applyNumberFormat="1" applyFont="1" applyBorder="1" applyAlignment="1">
      <alignment vertical="center" wrapText="1"/>
    </xf>
    <xf numFmtId="4" fontId="0" fillId="0" borderId="37" xfId="1" applyNumberFormat="1" applyFont="1" applyBorder="1"/>
    <xf numFmtId="4" fontId="0" fillId="0" borderId="37" xfId="0" applyNumberFormat="1" applyBorder="1" applyAlignment="1">
      <alignment vertical="center" wrapText="1"/>
    </xf>
    <xf numFmtId="4" fontId="0" fillId="0" borderId="36" xfId="0" applyNumberFormat="1" applyBorder="1" applyAlignment="1">
      <alignment vertical="center" wrapText="1"/>
    </xf>
    <xf numFmtId="43" fontId="4" fillId="0" borderId="38" xfId="1" applyFon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36" xfId="0" applyNumberFormat="1" applyBorder="1"/>
    <xf numFmtId="4" fontId="0" fillId="0" borderId="37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0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1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3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5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5" xfId="0" applyNumberFormat="1" applyFont="1" applyFill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6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6" xfId="1" applyNumberFormat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43" fontId="0" fillId="0" borderId="36" xfId="1" applyFont="1" applyBorder="1" applyAlignment="1">
      <alignment vertical="center" wrapText="1"/>
    </xf>
    <xf numFmtId="43" fontId="0" fillId="0" borderId="36" xfId="1" applyFont="1" applyBorder="1"/>
    <xf numFmtId="43" fontId="4" fillId="0" borderId="0" xfId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A96"/>
  <sheetViews>
    <sheetView showGridLines="0" tabSelected="1" topLeftCell="H1" zoomScale="86" zoomScaleNormal="86" zoomScaleSheetLayoutView="77" workbookViewId="0">
      <selection activeCell="H82" sqref="H82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6" width="15.5703125" customWidth="1"/>
    <col min="17" max="17" width="17" customWidth="1"/>
    <col min="18" max="25" width="6" bestFit="1" customWidth="1"/>
    <col min="26" max="27" width="7" bestFit="1" customWidth="1"/>
  </cols>
  <sheetData>
    <row r="5" spans="1:27" ht="18.75" x14ac:dyDescent="0.25">
      <c r="A5" s="140" t="s">
        <v>78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27" ht="18.75" customHeigh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27" ht="18.75" x14ac:dyDescent="0.25">
      <c r="A7" s="140" t="s">
        <v>81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spans="1:27" ht="15.75" customHeight="1" x14ac:dyDescent="0.25">
      <c r="A8" s="141" t="s">
        <v>63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pans="1:27" ht="15.75" thickBot="1" x14ac:dyDescent="0.3">
      <c r="A9" s="142" t="s">
        <v>0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</row>
    <row r="10" spans="1:27" ht="15" customHeight="1" thickBot="1" x14ac:dyDescent="0.3">
      <c r="A10" s="10"/>
      <c r="B10" s="10"/>
      <c r="C10" s="10"/>
      <c r="D10" s="10"/>
      <c r="E10" s="137" t="s">
        <v>76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9"/>
    </row>
    <row r="11" spans="1:27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79</v>
      </c>
      <c r="G11" s="85" t="s">
        <v>80</v>
      </c>
      <c r="H11" s="85" t="s">
        <v>82</v>
      </c>
      <c r="I11" s="85" t="s">
        <v>83</v>
      </c>
      <c r="J11" s="85" t="s">
        <v>84</v>
      </c>
      <c r="K11" s="85" t="s">
        <v>85</v>
      </c>
      <c r="L11" s="85" t="s">
        <v>86</v>
      </c>
      <c r="M11" s="85" t="s">
        <v>87</v>
      </c>
      <c r="N11" s="85" t="s">
        <v>88</v>
      </c>
      <c r="O11" s="85" t="s">
        <v>89</v>
      </c>
      <c r="P11" s="85" t="s">
        <v>90</v>
      </c>
      <c r="Q11" s="60" t="s">
        <v>66</v>
      </c>
      <c r="Z11" s="4"/>
      <c r="AA11" s="4"/>
    </row>
    <row r="12" spans="1:27" ht="16.5" thickBot="1" x14ac:dyDescent="0.3">
      <c r="A12" s="61"/>
      <c r="B12" s="11"/>
      <c r="C12" s="36"/>
      <c r="D12" s="36"/>
      <c r="E12" s="30"/>
      <c r="F12" s="30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6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 t="shared" ref="G13:L13" si="0">+G14+G20+G30+G40+G44+G51</f>
        <v>5037809.1740000006</v>
      </c>
      <c r="H13" s="38">
        <f t="shared" si="0"/>
        <v>5245711.5199999996</v>
      </c>
      <c r="I13" s="38">
        <f t="shared" si="0"/>
        <v>5302853.72</v>
      </c>
      <c r="J13" s="38">
        <f t="shared" si="0"/>
        <v>4916859.42</v>
      </c>
      <c r="K13" s="38">
        <f t="shared" si="0"/>
        <v>9700403.5</v>
      </c>
      <c r="L13" s="38">
        <f t="shared" si="0"/>
        <v>4819124.13</v>
      </c>
      <c r="M13" s="38">
        <f>+M14+M20+M30+M40+M44+M51</f>
        <v>5048867.6400000006</v>
      </c>
      <c r="N13" s="38">
        <f>+N14+N20+N30+N40+N44+N51</f>
        <v>5691803.0899999999</v>
      </c>
      <c r="O13" s="38">
        <f>+O14+O20+O30+O40+O44+O51</f>
        <v>9086562.120000001</v>
      </c>
      <c r="P13" s="38">
        <f>+P14+P20+P30+P40+P44+P51</f>
        <v>12763476.24</v>
      </c>
      <c r="Q13" s="38">
        <f>+Q14+Q20+Q30+Q40+Q44</f>
        <v>78471845.414000005</v>
      </c>
      <c r="R13" s="3"/>
    </row>
    <row r="14" spans="1:27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H14" si="1">SUM(E15:E19)</f>
        <v>3964530.64</v>
      </c>
      <c r="F14" s="40">
        <f t="shared" si="1"/>
        <v>4437307.71</v>
      </c>
      <c r="G14" s="40">
        <f t="shared" si="1"/>
        <v>3965394.2</v>
      </c>
      <c r="H14" s="40">
        <f t="shared" si="1"/>
        <v>3904530.6399999997</v>
      </c>
      <c r="I14" s="40">
        <f t="shared" ref="I14:M14" si="2">SUM(I15:I19)</f>
        <v>3923338.93</v>
      </c>
      <c r="J14" s="40">
        <f t="shared" si="2"/>
        <v>3907534.4400000004</v>
      </c>
      <c r="K14" s="40">
        <f t="shared" si="2"/>
        <v>6822630.4199999999</v>
      </c>
      <c r="L14" s="40">
        <f t="shared" si="2"/>
        <v>4211471.99</v>
      </c>
      <c r="M14" s="40">
        <f t="shared" si="2"/>
        <v>4145731.2300000004</v>
      </c>
      <c r="N14" s="40">
        <f>SUM(N15:N19)</f>
        <v>3974530.6399999997</v>
      </c>
      <c r="O14" s="40">
        <f>SUM(O15:O19)</f>
        <v>7847816.8899999997</v>
      </c>
      <c r="P14" s="40">
        <f>SUM(P15:P19)</f>
        <v>11041621.890000001</v>
      </c>
      <c r="Q14" s="41">
        <f>SUM(Q15:Q19)</f>
        <v>62146439.61999999</v>
      </c>
      <c r="R14" s="3"/>
    </row>
    <row r="15" spans="1:27" x14ac:dyDescent="0.25">
      <c r="A15" s="65" t="s">
        <v>3</v>
      </c>
      <c r="B15" s="16"/>
      <c r="C15" s="99">
        <v>52775362</v>
      </c>
      <c r="D15" s="53"/>
      <c r="E15" s="39">
        <v>2855760</v>
      </c>
      <c r="F15" s="39">
        <v>3471957.35</v>
      </c>
      <c r="G15" s="87">
        <v>2999614.89</v>
      </c>
      <c r="H15" s="87">
        <v>2931093.11</v>
      </c>
      <c r="I15" s="87">
        <v>2946865.74</v>
      </c>
      <c r="J15" s="87">
        <v>3002373.7</v>
      </c>
      <c r="K15" s="87">
        <v>2927842.91</v>
      </c>
      <c r="L15" s="132">
        <v>2927519.4</v>
      </c>
      <c r="M15" s="132">
        <v>3168732.49</v>
      </c>
      <c r="N15" s="132">
        <v>2926894.4</v>
      </c>
      <c r="O15" s="132">
        <v>6969875.8300000001</v>
      </c>
      <c r="P15" s="132">
        <v>3155931.06</v>
      </c>
      <c r="Q15" s="66">
        <f>E15+F15+G15+H15+I15+J15+K15+L15+M15+N15+O15+P15</f>
        <v>40284460.879999995</v>
      </c>
    </row>
    <row r="16" spans="1:27" x14ac:dyDescent="0.25">
      <c r="A16" s="65" t="s">
        <v>4</v>
      </c>
      <c r="C16" s="100">
        <v>9681060</v>
      </c>
      <c r="D16" s="54"/>
      <c r="E16" s="32">
        <v>321405.98</v>
      </c>
      <c r="F16" s="32">
        <v>236206.77</v>
      </c>
      <c r="G16" s="88">
        <v>250206.75</v>
      </c>
      <c r="H16" s="88">
        <v>257206.77</v>
      </c>
      <c r="I16" s="88">
        <v>252280.48</v>
      </c>
      <c r="J16" s="88">
        <v>252280.48</v>
      </c>
      <c r="K16" s="88">
        <v>313043.95</v>
      </c>
      <c r="L16" s="133">
        <v>252280.48</v>
      </c>
      <c r="M16" s="133">
        <v>259280.48</v>
      </c>
      <c r="N16" s="133">
        <v>329280.48</v>
      </c>
      <c r="O16" s="133">
        <v>270204.02</v>
      </c>
      <c r="P16" s="133">
        <v>7180847.0199999996</v>
      </c>
      <c r="Q16" s="66">
        <f t="shared" ref="Q16:Q19" si="3">E16+F16+G16+H16+I16+J16+K16+L16+M16+N16+O16+P16</f>
        <v>10174523.66</v>
      </c>
    </row>
    <row r="17" spans="1:17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89"/>
      <c r="H17" s="89"/>
      <c r="I17" s="89"/>
      <c r="J17" s="89"/>
      <c r="K17" s="89">
        <v>30000</v>
      </c>
      <c r="L17" s="132">
        <v>30000</v>
      </c>
      <c r="M17" s="132"/>
      <c r="N17" s="132"/>
      <c r="O17" s="132"/>
      <c r="P17" s="132">
        <v>40000</v>
      </c>
      <c r="Q17" s="66">
        <f t="shared" si="3"/>
        <v>190000</v>
      </c>
    </row>
    <row r="18" spans="1:17" s="9" customFormat="1" ht="25.15" customHeight="1" thickBot="1" x14ac:dyDescent="0.3">
      <c r="A18" s="105" t="s">
        <v>6</v>
      </c>
      <c r="B18" s="106"/>
      <c r="C18" s="103">
        <v>3250000</v>
      </c>
      <c r="D18" s="34"/>
      <c r="E18" s="24"/>
      <c r="F18" s="24"/>
      <c r="G18" s="90"/>
      <c r="H18" s="90"/>
      <c r="I18" s="90"/>
      <c r="J18" s="90"/>
      <c r="K18" s="90">
        <v>2805026.88</v>
      </c>
      <c r="L18" s="134">
        <v>276941.34999999998</v>
      </c>
      <c r="M18" s="134"/>
      <c r="N18" s="134"/>
      <c r="O18" s="134"/>
      <c r="P18" s="134"/>
      <c r="Q18" s="66">
        <f t="shared" si="3"/>
        <v>3081968.23</v>
      </c>
    </row>
    <row r="19" spans="1:17" ht="15.75" thickBot="1" x14ac:dyDescent="0.3">
      <c r="A19" s="69" t="s">
        <v>7</v>
      </c>
      <c r="C19" s="109">
        <v>5965776</v>
      </c>
      <c r="D19" s="110"/>
      <c r="E19" s="111">
        <v>727364.66</v>
      </c>
      <c r="F19" s="111">
        <v>699143.59</v>
      </c>
      <c r="G19" s="112">
        <v>715572.56</v>
      </c>
      <c r="H19" s="112">
        <v>716230.76</v>
      </c>
      <c r="I19" s="112">
        <v>724192.71</v>
      </c>
      <c r="J19" s="129">
        <v>652880.26</v>
      </c>
      <c r="K19" s="131">
        <v>746716.68</v>
      </c>
      <c r="L19" s="135">
        <v>724730.76</v>
      </c>
      <c r="M19" s="135">
        <v>717718.26</v>
      </c>
      <c r="N19" s="135">
        <v>718355.76</v>
      </c>
      <c r="O19" s="135">
        <v>607737.04</v>
      </c>
      <c r="P19" s="135">
        <v>664843.81000000006</v>
      </c>
      <c r="Q19" s="66">
        <f t="shared" si="3"/>
        <v>8415486.8499999996</v>
      </c>
    </row>
    <row r="20" spans="1:17" ht="30.75" thickBot="1" x14ac:dyDescent="0.3">
      <c r="A20" s="64" t="s">
        <v>8</v>
      </c>
      <c r="B20" s="12"/>
      <c r="C20" s="107">
        <f>SUM(C21:C29)</f>
        <v>16995574</v>
      </c>
      <c r="D20" s="107"/>
      <c r="E20" s="108">
        <f t="shared" ref="E20:F20" si="4">SUM(E21:E29)</f>
        <v>439910.57</v>
      </c>
      <c r="F20" s="108">
        <f t="shared" si="4"/>
        <v>382850.6</v>
      </c>
      <c r="G20" s="108">
        <f t="shared" ref="G20:K20" si="5">SUM(G21:G29)</f>
        <v>606440.03399999999</v>
      </c>
      <c r="H20" s="108">
        <f t="shared" si="5"/>
        <v>434569.98999999993</v>
      </c>
      <c r="I20" s="108">
        <f t="shared" si="5"/>
        <v>1136926.0699999998</v>
      </c>
      <c r="J20" s="130">
        <f t="shared" si="5"/>
        <v>719069.35</v>
      </c>
      <c r="K20" s="130">
        <f t="shared" si="5"/>
        <v>1244933.2</v>
      </c>
      <c r="L20" s="130">
        <f t="shared" ref="L20:Q20" si="6">SUM(L21:L29)</f>
        <v>401186.88999999996</v>
      </c>
      <c r="M20" s="130">
        <f t="shared" si="6"/>
        <v>549028.26</v>
      </c>
      <c r="N20" s="130">
        <f t="shared" si="6"/>
        <v>472449.52</v>
      </c>
      <c r="O20" s="130">
        <f t="shared" si="6"/>
        <v>940638.3</v>
      </c>
      <c r="P20" s="130">
        <f t="shared" si="6"/>
        <v>1256718.68</v>
      </c>
      <c r="Q20" s="41">
        <f t="shared" si="6"/>
        <v>8584721.4639999997</v>
      </c>
    </row>
    <row r="21" spans="1:17" x14ac:dyDescent="0.25">
      <c r="A21" s="65" t="s">
        <v>9</v>
      </c>
      <c r="B21" s="12"/>
      <c r="C21" s="102">
        <v>3485724</v>
      </c>
      <c r="D21" s="28"/>
      <c r="E21" s="20">
        <v>203045.37</v>
      </c>
      <c r="F21" s="20">
        <v>165906.45000000001</v>
      </c>
      <c r="G21" s="89">
        <v>198227</v>
      </c>
      <c r="H21" s="89">
        <v>210844.84</v>
      </c>
      <c r="I21" s="89">
        <v>195614.18</v>
      </c>
      <c r="J21" s="89">
        <v>159686.01999999999</v>
      </c>
      <c r="K21" s="89">
        <v>272247.37</v>
      </c>
      <c r="L21" s="132">
        <v>242008.35</v>
      </c>
      <c r="M21" s="132">
        <v>346178.02</v>
      </c>
      <c r="N21" s="132">
        <v>339931.05</v>
      </c>
      <c r="O21" s="132">
        <v>159370.35</v>
      </c>
      <c r="P21" s="132">
        <v>332069.61</v>
      </c>
      <c r="Q21" s="66">
        <f>E21+F21+G21+H21+I21+J21+K21+L21+M21+N21+O21+P21</f>
        <v>2825128.61</v>
      </c>
    </row>
    <row r="22" spans="1:17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89">
        <v>9106.65</v>
      </c>
      <c r="H22" s="89">
        <v>19579.169999999998</v>
      </c>
      <c r="I22" s="89"/>
      <c r="J22" s="89">
        <v>29605.040000000001</v>
      </c>
      <c r="K22" s="89">
        <v>13903</v>
      </c>
      <c r="L22" s="132">
        <v>800</v>
      </c>
      <c r="M22" s="132">
        <v>20945.04</v>
      </c>
      <c r="N22" s="132">
        <v>17952.89</v>
      </c>
      <c r="O22" s="132">
        <v>3500</v>
      </c>
      <c r="P22" s="132">
        <v>317380.05</v>
      </c>
      <c r="Q22" s="66">
        <f t="shared" ref="Q22:Q28" si="7">E22+F22+G22+H22+I22+J22+K22+L22+M22+N22+O22+P22</f>
        <v>459087.99</v>
      </c>
    </row>
    <row r="23" spans="1:17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89">
        <v>221012.26</v>
      </c>
      <c r="H23" s="89">
        <v>24800</v>
      </c>
      <c r="I23" s="89"/>
      <c r="J23" s="89">
        <v>17150</v>
      </c>
      <c r="K23" s="89"/>
      <c r="L23" s="132"/>
      <c r="M23" s="132">
        <v>21000</v>
      </c>
      <c r="N23" s="132"/>
      <c r="O23" s="132">
        <v>23700</v>
      </c>
      <c r="P23" s="132">
        <v>16850</v>
      </c>
      <c r="Q23" s="66">
        <f t="shared" si="7"/>
        <v>336762.26</v>
      </c>
    </row>
    <row r="24" spans="1:17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89"/>
      <c r="H24" s="89">
        <v>97360.1</v>
      </c>
      <c r="I24" s="89">
        <v>195743.46</v>
      </c>
      <c r="J24" s="89">
        <v>137850.1</v>
      </c>
      <c r="K24" s="89">
        <v>85445.45</v>
      </c>
      <c r="L24" s="132">
        <v>71164.399999999994</v>
      </c>
      <c r="M24" s="132">
        <v>78083.399999999994</v>
      </c>
      <c r="N24" s="132">
        <v>48931.4</v>
      </c>
      <c r="O24" s="132">
        <v>67990.100000000006</v>
      </c>
      <c r="P24" s="132">
        <v>126497.36</v>
      </c>
      <c r="Q24" s="66">
        <f t="shared" si="7"/>
        <v>1096079.47</v>
      </c>
    </row>
    <row r="25" spans="1:17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89">
        <v>111005.74</v>
      </c>
      <c r="H25" s="89">
        <v>19200.04</v>
      </c>
      <c r="I25" s="89">
        <v>19200.04</v>
      </c>
      <c r="J25" s="89">
        <v>175759.63</v>
      </c>
      <c r="K25" s="89"/>
      <c r="L25" s="132"/>
      <c r="M25" s="132"/>
      <c r="N25" s="132"/>
      <c r="O25" s="132">
        <v>100800.23</v>
      </c>
      <c r="P25" s="132">
        <v>121006.8</v>
      </c>
      <c r="Q25" s="66">
        <f t="shared" si="7"/>
        <v>566172.52</v>
      </c>
    </row>
    <row r="26" spans="1:17" x14ac:dyDescent="0.25">
      <c r="A26" s="65" t="s">
        <v>14</v>
      </c>
      <c r="B26" s="12"/>
      <c r="C26" s="56">
        <v>845000</v>
      </c>
      <c r="D26" s="26"/>
      <c r="E26" s="33"/>
      <c r="F26" s="33"/>
      <c r="G26" s="89"/>
      <c r="H26" s="89">
        <v>26381.41</v>
      </c>
      <c r="I26" s="89">
        <v>108323.36</v>
      </c>
      <c r="J26" s="89"/>
      <c r="K26" s="89"/>
      <c r="L26" s="132"/>
      <c r="M26" s="132"/>
      <c r="N26" s="132"/>
      <c r="O26" s="132"/>
      <c r="P26" s="132"/>
      <c r="Q26" s="66">
        <f t="shared" si="7"/>
        <v>134704.76999999999</v>
      </c>
    </row>
    <row r="27" spans="1:17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89">
        <v>35919</v>
      </c>
      <c r="H27" s="89">
        <v>21155</v>
      </c>
      <c r="I27" s="89">
        <v>138062.64000000001</v>
      </c>
      <c r="J27" s="89">
        <v>113524.6</v>
      </c>
      <c r="K27" s="89">
        <v>38674</v>
      </c>
      <c r="L27" s="132">
        <v>66815.72</v>
      </c>
      <c r="M27" s="132">
        <v>65268.05</v>
      </c>
      <c r="N27" s="132">
        <v>24405.01</v>
      </c>
      <c r="O27" s="132">
        <v>68360</v>
      </c>
      <c r="P27" s="132">
        <v>200094.05</v>
      </c>
      <c r="Q27" s="66">
        <f t="shared" si="7"/>
        <v>778920.07000000007</v>
      </c>
    </row>
    <row r="28" spans="1:17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89">
        <v>31169.383999999998</v>
      </c>
      <c r="H28" s="89">
        <v>15249.43</v>
      </c>
      <c r="I28" s="89">
        <v>479982.39</v>
      </c>
      <c r="J28" s="89">
        <v>85493.96</v>
      </c>
      <c r="K28" s="89">
        <v>834663.38</v>
      </c>
      <c r="L28" s="132">
        <v>20398.419999999998</v>
      </c>
      <c r="M28" s="132">
        <v>17553.75</v>
      </c>
      <c r="N28" s="132">
        <v>41229.17</v>
      </c>
      <c r="O28" s="132">
        <v>516917.62</v>
      </c>
      <c r="P28" s="132">
        <v>142820.81</v>
      </c>
      <c r="Q28" s="66">
        <f t="shared" si="7"/>
        <v>2387865.7739999997</v>
      </c>
    </row>
    <row r="29" spans="1:17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66">
        <f t="shared" ref="Q29" si="8">E29+F29+G29+H29</f>
        <v>0</v>
      </c>
    </row>
    <row r="30" spans="1:17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9">SUM(E31:E39)</f>
        <v>1305028.6499999999</v>
      </c>
      <c r="F30" s="43">
        <f t="shared" si="9"/>
        <v>328746.69</v>
      </c>
      <c r="G30" s="43">
        <f t="shared" ref="G30:N30" si="10">SUM(G31:G39)</f>
        <v>420974.94000000006</v>
      </c>
      <c r="H30" s="43">
        <f t="shared" si="10"/>
        <v>906610.8899999999</v>
      </c>
      <c r="I30" s="43">
        <f t="shared" si="10"/>
        <v>242588.71999999997</v>
      </c>
      <c r="J30" s="43">
        <f t="shared" si="10"/>
        <v>290255.63</v>
      </c>
      <c r="K30" s="43">
        <f t="shared" si="10"/>
        <v>1462638.72</v>
      </c>
      <c r="L30" s="43">
        <f t="shared" si="10"/>
        <v>206465.25</v>
      </c>
      <c r="M30" s="43">
        <f t="shared" si="10"/>
        <v>285146.15000000002</v>
      </c>
      <c r="N30" s="43">
        <f t="shared" si="10"/>
        <v>1244822.9300000002</v>
      </c>
      <c r="O30" s="43">
        <f>SUM(O31:O39)</f>
        <v>267739.8</v>
      </c>
      <c r="P30" s="43">
        <f>SUM(P31:P39)</f>
        <v>457135.66999999993</v>
      </c>
      <c r="Q30" s="41">
        <f>SUM(Q31:Q39)</f>
        <v>7418154.040000001</v>
      </c>
    </row>
    <row r="31" spans="1:17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89">
        <v>349977.78</v>
      </c>
      <c r="H31" s="89">
        <v>260430.1</v>
      </c>
      <c r="I31" s="89">
        <v>211635.3</v>
      </c>
      <c r="J31" s="89">
        <v>171251.03</v>
      </c>
      <c r="K31" s="89">
        <v>351073.4</v>
      </c>
      <c r="L31" s="89">
        <v>176274.09</v>
      </c>
      <c r="M31" s="89">
        <v>88137.96</v>
      </c>
      <c r="N31" s="89">
        <v>213582.07</v>
      </c>
      <c r="O31" s="89">
        <v>176921.75</v>
      </c>
      <c r="P31" s="89">
        <v>260870.46</v>
      </c>
      <c r="Q31" s="66">
        <f>E31+F31+G31+H31+I31+J31+K31+L31+M31+N31+O31+P31</f>
        <v>2726097.3400000003</v>
      </c>
    </row>
    <row r="32" spans="1:17" x14ac:dyDescent="0.25">
      <c r="A32" s="65" t="s">
        <v>20</v>
      </c>
      <c r="B32" s="12"/>
      <c r="C32" s="56">
        <v>800300</v>
      </c>
      <c r="D32" s="31"/>
      <c r="E32" s="33"/>
      <c r="F32" s="33"/>
      <c r="G32" s="89"/>
      <c r="H32" s="89">
        <v>31152</v>
      </c>
      <c r="I32" s="89">
        <v>0</v>
      </c>
      <c r="J32" s="89"/>
      <c r="K32" s="89"/>
      <c r="L32" s="89"/>
      <c r="M32" s="89"/>
      <c r="N32" s="89"/>
      <c r="O32" s="89">
        <v>28002.11</v>
      </c>
      <c r="P32" s="89">
        <v>45765</v>
      </c>
      <c r="Q32" s="66">
        <f t="shared" ref="Q32:Q39" si="11">E32+F32+G32+H32+I32+J32+K32+L32+M32+N32+O32+P32</f>
        <v>104919.11</v>
      </c>
    </row>
    <row r="33" spans="1:17" x14ac:dyDescent="0.25">
      <c r="A33" s="67" t="s">
        <v>21</v>
      </c>
      <c r="B33" s="12"/>
      <c r="C33" s="56">
        <v>69827</v>
      </c>
      <c r="D33" s="31"/>
      <c r="E33" s="33"/>
      <c r="F33" s="33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66">
        <f t="shared" si="11"/>
        <v>0</v>
      </c>
    </row>
    <row r="34" spans="1:17" ht="30" x14ac:dyDescent="0.25">
      <c r="A34" s="65" t="s">
        <v>22</v>
      </c>
      <c r="B34" s="12"/>
      <c r="C34" s="56">
        <v>0</v>
      </c>
      <c r="D34" s="31"/>
      <c r="E34" s="33"/>
      <c r="F34" s="33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66">
        <f t="shared" si="11"/>
        <v>0</v>
      </c>
    </row>
    <row r="35" spans="1:17" x14ac:dyDescent="0.25">
      <c r="A35" s="67" t="s">
        <v>23</v>
      </c>
      <c r="B35" s="12"/>
      <c r="C35" s="56">
        <v>420000</v>
      </c>
      <c r="D35" s="31"/>
      <c r="E35" s="33"/>
      <c r="F35" s="33"/>
      <c r="G35" s="89"/>
      <c r="H35" s="89"/>
      <c r="I35" s="89"/>
      <c r="J35" s="89"/>
      <c r="K35" s="89"/>
      <c r="L35" s="89"/>
      <c r="M35" s="89">
        <v>82923.289999999994</v>
      </c>
      <c r="N35" s="89"/>
      <c r="O35" s="89"/>
      <c r="P35" s="89"/>
      <c r="Q35" s="66">
        <f t="shared" si="11"/>
        <v>82923.289999999994</v>
      </c>
    </row>
    <row r="36" spans="1:17" ht="45" x14ac:dyDescent="0.25">
      <c r="A36" s="70" t="s">
        <v>24</v>
      </c>
      <c r="B36" s="17"/>
      <c r="C36" s="56">
        <v>0</v>
      </c>
      <c r="D36" s="31"/>
      <c r="E36" s="33"/>
      <c r="F36" s="33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66">
        <f t="shared" si="11"/>
        <v>0</v>
      </c>
    </row>
    <row r="37" spans="1:17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89">
        <v>18850</v>
      </c>
      <c r="H37" s="89">
        <v>600025.96</v>
      </c>
      <c r="I37" s="89">
        <v>9006</v>
      </c>
      <c r="J37" s="89">
        <v>7533.32</v>
      </c>
      <c r="K37" s="89">
        <v>1011509.93</v>
      </c>
      <c r="L37" s="89">
        <v>6500</v>
      </c>
      <c r="M37" s="89">
        <v>6000</v>
      </c>
      <c r="N37" s="89">
        <v>1015050</v>
      </c>
      <c r="O37" s="89">
        <v>6250</v>
      </c>
      <c r="P37" s="89">
        <v>7500</v>
      </c>
      <c r="Q37" s="66">
        <f t="shared" si="11"/>
        <v>3706985.14</v>
      </c>
    </row>
    <row r="38" spans="1:17" ht="60" x14ac:dyDescent="0.25">
      <c r="A38" s="65" t="s">
        <v>26</v>
      </c>
      <c r="B38" s="12"/>
      <c r="C38" s="56"/>
      <c r="D38" s="31"/>
      <c r="E38" s="33"/>
      <c r="F38" s="33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66">
        <f t="shared" si="11"/>
        <v>0</v>
      </c>
    </row>
    <row r="39" spans="1:17" ht="27" customHeight="1" thickBot="1" x14ac:dyDescent="0.3">
      <c r="A39" s="65" t="s">
        <v>27</v>
      </c>
      <c r="B39" s="12"/>
      <c r="C39" s="101">
        <v>1637649</v>
      </c>
      <c r="D39" s="16"/>
      <c r="E39" s="5">
        <v>6226</v>
      </c>
      <c r="F39" s="5">
        <v>142846.01</v>
      </c>
      <c r="G39" s="90">
        <v>52147.16</v>
      </c>
      <c r="H39" s="90">
        <v>15002.83</v>
      </c>
      <c r="I39" s="90">
        <v>21947.42</v>
      </c>
      <c r="J39" s="90">
        <v>111471.28</v>
      </c>
      <c r="K39" s="90">
        <v>100055.39</v>
      </c>
      <c r="L39" s="90">
        <v>23691.16</v>
      </c>
      <c r="M39" s="90">
        <v>108084.9</v>
      </c>
      <c r="N39" s="90">
        <v>16190.86</v>
      </c>
      <c r="O39" s="90">
        <v>56565.94</v>
      </c>
      <c r="P39" s="90">
        <v>143000.21</v>
      </c>
      <c r="Q39" s="66">
        <f t="shared" si="11"/>
        <v>797229.15999999992</v>
      </c>
    </row>
    <row r="40" spans="1:17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P40" si="12">SUM(H41:H41)</f>
        <v>0</v>
      </c>
      <c r="I40" s="27">
        <f t="shared" si="12"/>
        <v>0</v>
      </c>
      <c r="J40" s="27">
        <f t="shared" si="12"/>
        <v>0</v>
      </c>
      <c r="K40" s="27">
        <f t="shared" si="12"/>
        <v>0</v>
      </c>
      <c r="L40" s="27">
        <f t="shared" si="12"/>
        <v>0</v>
      </c>
      <c r="M40" s="27">
        <f t="shared" si="12"/>
        <v>38000</v>
      </c>
      <c r="N40" s="27">
        <f t="shared" si="12"/>
        <v>0</v>
      </c>
      <c r="O40" s="27">
        <f t="shared" si="12"/>
        <v>0</v>
      </c>
      <c r="P40" s="27">
        <f t="shared" si="12"/>
        <v>8000</v>
      </c>
      <c r="Q40" s="72">
        <f>SUM(Q41:Q41)</f>
        <v>91000</v>
      </c>
    </row>
    <row r="41" spans="1:17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89">
        <v>45000</v>
      </c>
      <c r="H41" s="89"/>
      <c r="I41" s="89"/>
      <c r="J41" s="89"/>
      <c r="K41" s="89"/>
      <c r="L41" s="89"/>
      <c r="M41" s="89">
        <v>38000</v>
      </c>
      <c r="N41" s="89"/>
      <c r="O41" s="89"/>
      <c r="P41" s="89">
        <v>8000</v>
      </c>
      <c r="Q41" s="66">
        <f t="shared" ref="Q41:Q50" si="13">E41+F41+G41+H41+I41+J41+K41+L41+M41+N41+O41</f>
        <v>91000</v>
      </c>
    </row>
    <row r="42" spans="1:17" ht="30.75" thickBot="1" x14ac:dyDescent="0.3">
      <c r="A42" s="64" t="s">
        <v>30</v>
      </c>
      <c r="B42" s="12"/>
      <c r="C42" s="29"/>
      <c r="D42" s="29"/>
      <c r="E42" s="29"/>
      <c r="F42" s="29"/>
      <c r="G42" s="91"/>
      <c r="H42" s="91"/>
      <c r="I42" s="91"/>
      <c r="J42" s="91"/>
      <c r="K42" s="91"/>
      <c r="L42" s="91"/>
      <c r="M42" s="91"/>
      <c r="N42" s="91"/>
      <c r="O42" s="91"/>
      <c r="P42" s="136"/>
      <c r="Q42" s="66">
        <f t="shared" si="13"/>
        <v>0</v>
      </c>
    </row>
    <row r="43" spans="1:17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66">
        <f t="shared" si="13"/>
        <v>0</v>
      </c>
    </row>
    <row r="44" spans="1:17" ht="30.75" thickBot="1" x14ac:dyDescent="0.3">
      <c r="A44" s="64" t="s">
        <v>32</v>
      </c>
      <c r="B44" s="12"/>
      <c r="C44" s="27">
        <f>SUM(C45:C50)</f>
        <v>6125000</v>
      </c>
      <c r="D44" s="27">
        <f t="shared" ref="D44:J44" si="14">SUM(D45:D50)</f>
        <v>0</v>
      </c>
      <c r="E44" s="27">
        <f t="shared" si="14"/>
        <v>0</v>
      </c>
      <c r="F44" s="27">
        <f t="shared" si="14"/>
        <v>0</v>
      </c>
      <c r="G44" s="27">
        <f t="shared" si="14"/>
        <v>0</v>
      </c>
      <c r="H44" s="27">
        <f t="shared" si="14"/>
        <v>0</v>
      </c>
      <c r="I44" s="27">
        <f t="shared" si="14"/>
        <v>0</v>
      </c>
      <c r="J44" s="27">
        <f t="shared" si="14"/>
        <v>0</v>
      </c>
      <c r="K44" s="27">
        <f>SUM(K45:K50)</f>
        <v>170201.16</v>
      </c>
      <c r="L44" s="27">
        <f t="shared" ref="L44:N44" si="15">SUM(L45:L50)</f>
        <v>0</v>
      </c>
      <c r="M44" s="27">
        <f t="shared" si="15"/>
        <v>30962</v>
      </c>
      <c r="N44" s="27">
        <f t="shared" si="15"/>
        <v>0</v>
      </c>
      <c r="O44" s="27">
        <f>SUM(O45:O50)</f>
        <v>30367.13</v>
      </c>
      <c r="P44" s="27">
        <f>SUM(P45:P50)</f>
        <v>0</v>
      </c>
      <c r="Q44" s="72">
        <f>SUM(Q45:Q50)</f>
        <v>231530.29</v>
      </c>
    </row>
    <row r="45" spans="1:17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0"/>
      <c r="H45" s="90"/>
      <c r="I45" s="90"/>
      <c r="J45" s="90"/>
      <c r="K45" s="90">
        <v>64862</v>
      </c>
      <c r="L45" s="90"/>
      <c r="M45" s="90">
        <v>30962</v>
      </c>
      <c r="N45" s="90"/>
      <c r="O45" s="90">
        <v>30367.13</v>
      </c>
      <c r="P45" s="90"/>
      <c r="Q45" s="66">
        <f t="shared" ref="Q45:Q49" si="16">E45+F45+G45+H45+I45+J45+K45+L45+M45+N45+O45+P45</f>
        <v>126191.13</v>
      </c>
    </row>
    <row r="46" spans="1:17" ht="45" x14ac:dyDescent="0.25">
      <c r="A46" s="65" t="s">
        <v>34</v>
      </c>
      <c r="B46" s="12"/>
      <c r="C46" s="26"/>
      <c r="D46" s="33"/>
      <c r="E46" s="33">
        <v>0</v>
      </c>
      <c r="F46" s="33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66">
        <f t="shared" si="16"/>
        <v>0</v>
      </c>
    </row>
    <row r="47" spans="1:17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66">
        <f t="shared" si="16"/>
        <v>0</v>
      </c>
    </row>
    <row r="48" spans="1:17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89"/>
      <c r="H48" s="89"/>
      <c r="I48" s="89"/>
      <c r="J48" s="89"/>
      <c r="K48" s="89">
        <v>105339.16</v>
      </c>
      <c r="L48" s="89"/>
      <c r="M48" s="89"/>
      <c r="N48" s="89"/>
      <c r="O48" s="89"/>
      <c r="P48" s="89"/>
      <c r="Q48" s="66">
        <f t="shared" si="16"/>
        <v>105339.16</v>
      </c>
    </row>
    <row r="49" spans="1:17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66">
        <f t="shared" si="16"/>
        <v>0</v>
      </c>
    </row>
    <row r="50" spans="1:17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66">
        <f t="shared" si="13"/>
        <v>0</v>
      </c>
    </row>
    <row r="51" spans="1:17" ht="15.75" thickBot="1" x14ac:dyDescent="0.3">
      <c r="A51" s="64" t="s">
        <v>39</v>
      </c>
      <c r="B51" s="12"/>
      <c r="C51" s="43">
        <f t="shared" ref="C51:E51" si="17">SUM(C52:C55)</f>
        <v>0</v>
      </c>
      <c r="D51" s="43"/>
      <c r="E51" s="52">
        <f t="shared" si="17"/>
        <v>0</v>
      </c>
      <c r="F51" s="114"/>
      <c r="G51" s="113">
        <f>SUM(F52:F55)</f>
        <v>0</v>
      </c>
      <c r="H51" s="113">
        <f t="shared" ref="H51:K51" si="18">SUM(G52:G55)</f>
        <v>0</v>
      </c>
      <c r="I51" s="113">
        <f t="shared" si="18"/>
        <v>0</v>
      </c>
      <c r="J51" s="113">
        <f t="shared" si="18"/>
        <v>0</v>
      </c>
      <c r="K51" s="113">
        <f t="shared" si="18"/>
        <v>0</v>
      </c>
      <c r="L51" s="113"/>
      <c r="M51" s="113"/>
      <c r="N51" s="113"/>
      <c r="O51" s="113"/>
      <c r="P51" s="113"/>
      <c r="Q51" s="43">
        <f>SUM(Q52:Q55)</f>
        <v>0</v>
      </c>
    </row>
    <row r="52" spans="1:17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66">
        <f>E52+F52+G52</f>
        <v>0</v>
      </c>
    </row>
    <row r="53" spans="1:17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2"/>
      <c r="H53" s="89"/>
      <c r="I53" s="89"/>
      <c r="J53" s="89"/>
      <c r="K53" s="89"/>
      <c r="L53" s="89"/>
      <c r="M53" s="89"/>
      <c r="N53" s="89"/>
      <c r="O53" s="89"/>
      <c r="P53" s="89"/>
      <c r="Q53" s="66">
        <f t="shared" ref="Q53:Q64" si="19">E53+F53+G53</f>
        <v>0</v>
      </c>
    </row>
    <row r="54" spans="1:17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66">
        <f t="shared" si="19"/>
        <v>0</v>
      </c>
    </row>
    <row r="55" spans="1:17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3"/>
      <c r="H55" s="90"/>
      <c r="I55" s="90"/>
      <c r="J55" s="90"/>
      <c r="K55" s="90"/>
      <c r="L55" s="90"/>
      <c r="M55" s="90"/>
      <c r="N55" s="90"/>
      <c r="O55" s="90"/>
      <c r="P55" s="90"/>
      <c r="Q55" s="66">
        <f t="shared" si="19"/>
        <v>0</v>
      </c>
    </row>
    <row r="56" spans="1:17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20">SUM(E57:E58)</f>
        <v>7299900</v>
      </c>
      <c r="F56" s="43">
        <f t="shared" ref="F56:P56" si="21">SUM(F57:F58)</f>
        <v>3684700</v>
      </c>
      <c r="G56" s="43">
        <f t="shared" si="21"/>
        <v>2978200</v>
      </c>
      <c r="H56" s="43">
        <f t="shared" si="21"/>
        <v>3383300</v>
      </c>
      <c r="I56" s="43">
        <f t="shared" si="21"/>
        <v>3530000</v>
      </c>
      <c r="J56" s="43">
        <f t="shared" si="21"/>
        <v>6726500</v>
      </c>
      <c r="K56" s="43">
        <f t="shared" si="21"/>
        <v>5521800</v>
      </c>
      <c r="L56" s="43">
        <f t="shared" si="21"/>
        <v>6239000</v>
      </c>
      <c r="M56" s="43">
        <f t="shared" si="21"/>
        <v>4472700</v>
      </c>
      <c r="N56" s="43">
        <f t="shared" si="21"/>
        <v>3739177.63</v>
      </c>
      <c r="O56" s="43">
        <f t="shared" si="21"/>
        <v>5508200</v>
      </c>
      <c r="P56" s="43">
        <f t="shared" si="21"/>
        <v>3092800</v>
      </c>
      <c r="Q56" s="74">
        <f>SUM(Q57:Q58)</f>
        <v>56176277.630000003</v>
      </c>
    </row>
    <row r="57" spans="1:17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89">
        <v>2978200</v>
      </c>
      <c r="H57" s="89">
        <v>3383300</v>
      </c>
      <c r="I57" s="89">
        <v>3530000</v>
      </c>
      <c r="J57" s="89">
        <v>6726500</v>
      </c>
      <c r="K57" s="89">
        <v>5521800</v>
      </c>
      <c r="L57" s="89">
        <v>6239000</v>
      </c>
      <c r="M57" s="89">
        <v>4472700</v>
      </c>
      <c r="N57" s="89">
        <v>3739177.63</v>
      </c>
      <c r="O57" s="89">
        <v>5508200</v>
      </c>
      <c r="P57" s="89">
        <v>3092800</v>
      </c>
      <c r="Q57" s="66">
        <f t="shared" ref="Q57" si="22">E57+F57+G57+H57+I57+J57+K57+L57+M57+N57+O57+P57</f>
        <v>56176277.630000003</v>
      </c>
    </row>
    <row r="58" spans="1:17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66">
        <f>E58+F58+G58+H58+I58+J58+K58+L58+M58+N58+O58</f>
        <v>0</v>
      </c>
    </row>
    <row r="59" spans="1:17" ht="15.75" thickBot="1" x14ac:dyDescent="0.3">
      <c r="A59" s="64" t="s">
        <v>47</v>
      </c>
      <c r="B59" s="12"/>
      <c r="C59" s="43">
        <f t="shared" ref="C59" si="23">SUM(C60:C62)</f>
        <v>0</v>
      </c>
      <c r="D59" s="43"/>
      <c r="E59" s="43">
        <f t="shared" ref="E59:Q59" si="24">SUM(E60:E62)</f>
        <v>0</v>
      </c>
      <c r="F59" s="43">
        <f t="shared" si="24"/>
        <v>0</v>
      </c>
      <c r="G59" s="43">
        <f>SUM(G60:G62)</f>
        <v>0</v>
      </c>
      <c r="H59" s="52"/>
      <c r="I59" s="52"/>
      <c r="J59" s="52"/>
      <c r="K59" s="52"/>
      <c r="L59" s="52"/>
      <c r="M59" s="52"/>
      <c r="N59" s="52"/>
      <c r="O59" s="52"/>
      <c r="P59" s="52"/>
      <c r="Q59" s="74">
        <f t="shared" si="24"/>
        <v>0</v>
      </c>
    </row>
    <row r="60" spans="1:17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66">
        <f>E60+F60+G60+H60+I60+J60+K60</f>
        <v>0</v>
      </c>
    </row>
    <row r="61" spans="1:17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2"/>
      <c r="H61" s="89"/>
      <c r="I61" s="89"/>
      <c r="J61" s="89"/>
      <c r="K61" s="89"/>
      <c r="L61" s="89"/>
      <c r="M61" s="89"/>
      <c r="N61" s="89"/>
      <c r="O61" s="89"/>
      <c r="P61" s="89"/>
      <c r="Q61" s="66">
        <f t="shared" si="19"/>
        <v>0</v>
      </c>
    </row>
    <row r="62" spans="1:17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3"/>
      <c r="H62" s="90"/>
      <c r="I62" s="90"/>
      <c r="J62" s="90"/>
      <c r="K62" s="90"/>
      <c r="L62" s="90"/>
      <c r="M62" s="90"/>
      <c r="N62" s="90"/>
      <c r="O62" s="90"/>
      <c r="P62" s="90"/>
      <c r="Q62" s="66">
        <f t="shared" si="19"/>
        <v>0</v>
      </c>
    </row>
    <row r="63" spans="1:17" ht="15.75" thickBot="1" x14ac:dyDescent="0.3">
      <c r="A63" s="76" t="s">
        <v>51</v>
      </c>
      <c r="B63" s="14"/>
      <c r="C63" s="27">
        <f>C13+C56</f>
        <v>167233588</v>
      </c>
      <c r="D63" s="29"/>
      <c r="E63" s="29">
        <f t="shared" ref="E63:H63" si="25">+E13+E56</f>
        <v>13009369.859999999</v>
      </c>
      <c r="F63" s="29">
        <f t="shared" si="25"/>
        <v>8841605</v>
      </c>
      <c r="G63" s="29">
        <f t="shared" si="25"/>
        <v>8016009.1740000006</v>
      </c>
      <c r="H63" s="29">
        <f t="shared" si="25"/>
        <v>8629011.5199999996</v>
      </c>
      <c r="I63" s="29">
        <f t="shared" ref="I63:N63" si="26">+I13+I56</f>
        <v>8832853.7199999988</v>
      </c>
      <c r="J63" s="29">
        <f t="shared" si="26"/>
        <v>11643359.42</v>
      </c>
      <c r="K63" s="29">
        <f t="shared" si="26"/>
        <v>15222203.5</v>
      </c>
      <c r="L63" s="29">
        <f t="shared" si="26"/>
        <v>11058124.129999999</v>
      </c>
      <c r="M63" s="29">
        <f t="shared" si="26"/>
        <v>9521567.6400000006</v>
      </c>
      <c r="N63" s="29">
        <f t="shared" si="26"/>
        <v>9430980.7199999988</v>
      </c>
      <c r="O63" s="29">
        <f>+O13+O56</f>
        <v>14594762.120000001</v>
      </c>
      <c r="P63" s="29">
        <f>+P13+P56</f>
        <v>15856276.24</v>
      </c>
      <c r="Q63" s="73">
        <f>+Q13+Q56</f>
        <v>134648123.044</v>
      </c>
    </row>
    <row r="64" spans="1:17" ht="15.75" thickBot="1" x14ac:dyDescent="0.3">
      <c r="A64" s="68"/>
      <c r="B64" s="12"/>
      <c r="C64" s="44"/>
      <c r="D64" s="16"/>
      <c r="E64" s="5"/>
      <c r="F64" s="5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66">
        <f t="shared" si="19"/>
        <v>0</v>
      </c>
    </row>
    <row r="65" spans="1:17" ht="15.75" thickBot="1" x14ac:dyDescent="0.3">
      <c r="A65" s="77" t="s">
        <v>52</v>
      </c>
      <c r="B65" s="15"/>
      <c r="C65" s="29">
        <v>1000000</v>
      </c>
      <c r="D65" s="45"/>
      <c r="E65" s="45">
        <v>0</v>
      </c>
      <c r="F65" s="45"/>
      <c r="G65" s="94">
        <f>G69</f>
        <v>5747039.9699999997</v>
      </c>
      <c r="H65" s="94">
        <f>H69</f>
        <v>779711.12</v>
      </c>
      <c r="I65" s="94">
        <f>I69</f>
        <v>358363.42</v>
      </c>
      <c r="J65" s="94">
        <f t="shared" ref="J65:P65" si="27">J69</f>
        <v>0</v>
      </c>
      <c r="K65" s="94">
        <f t="shared" si="27"/>
        <v>0</v>
      </c>
      <c r="L65" s="94">
        <f t="shared" si="27"/>
        <v>0</v>
      </c>
      <c r="M65" s="94">
        <f t="shared" si="27"/>
        <v>0</v>
      </c>
      <c r="N65" s="94">
        <f t="shared" si="27"/>
        <v>1746310.42</v>
      </c>
      <c r="O65" s="94">
        <f t="shared" si="27"/>
        <v>0</v>
      </c>
      <c r="P65" s="94">
        <f t="shared" si="27"/>
        <v>4495980.4000000004</v>
      </c>
      <c r="Q65" s="74">
        <f>E65+F65+G65+H65+I65+J65+K65+L65+M65+N65+O65+P65</f>
        <v>13127405.33</v>
      </c>
    </row>
    <row r="66" spans="1:17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6">
        <f>E66+F66+G66</f>
        <v>0</v>
      </c>
    </row>
    <row r="67" spans="1:17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6"/>
      <c r="H67" s="95"/>
      <c r="I67" s="95"/>
      <c r="J67" s="95"/>
      <c r="K67" s="95"/>
      <c r="L67" s="95"/>
      <c r="M67" s="95"/>
      <c r="N67" s="95"/>
      <c r="O67" s="95"/>
      <c r="P67" s="95"/>
      <c r="Q67" s="66">
        <f t="shared" ref="Q67:Q68" si="28">E67+F67+G67</f>
        <v>0</v>
      </c>
    </row>
    <row r="68" spans="1:17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104">
        <f t="shared" si="28"/>
        <v>0</v>
      </c>
    </row>
    <row r="69" spans="1:17" ht="15.75" thickBot="1" x14ac:dyDescent="0.3">
      <c r="A69" s="64" t="s">
        <v>56</v>
      </c>
      <c r="C69" s="115">
        <v>0</v>
      </c>
      <c r="D69" s="116"/>
      <c r="E69" s="117">
        <v>0</v>
      </c>
      <c r="F69" s="118"/>
      <c r="G69" s="78">
        <f>G70</f>
        <v>5747039.9699999997</v>
      </c>
      <c r="H69" s="78">
        <f>H70</f>
        <v>779711.12</v>
      </c>
      <c r="I69" s="78">
        <f>I70</f>
        <v>358363.42</v>
      </c>
      <c r="J69" s="78">
        <f t="shared" ref="J69:P69" si="29">J70</f>
        <v>0</v>
      </c>
      <c r="K69" s="78">
        <f t="shared" si="29"/>
        <v>0</v>
      </c>
      <c r="L69" s="78">
        <f t="shared" si="29"/>
        <v>0</v>
      </c>
      <c r="M69" s="78">
        <f t="shared" si="29"/>
        <v>0</v>
      </c>
      <c r="N69" s="78">
        <f t="shared" si="29"/>
        <v>1746310.42</v>
      </c>
      <c r="O69" s="78">
        <f t="shared" si="29"/>
        <v>0</v>
      </c>
      <c r="P69" s="78">
        <f t="shared" si="29"/>
        <v>4495980.4000000004</v>
      </c>
      <c r="Q69" s="127">
        <f>Q70+Q71+Q72</f>
        <v>13127405.33</v>
      </c>
    </row>
    <row r="70" spans="1:17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7">
        <v>5747039.9699999997</v>
      </c>
      <c r="H70" s="97">
        <v>779711.12</v>
      </c>
      <c r="I70" s="97">
        <v>358363.42</v>
      </c>
      <c r="J70" s="97">
        <v>0</v>
      </c>
      <c r="K70" s="97"/>
      <c r="L70" s="97"/>
      <c r="M70" s="97"/>
      <c r="N70" s="97">
        <v>1746310.42</v>
      </c>
      <c r="O70" s="97"/>
      <c r="P70" s="97">
        <v>4495980.4000000004</v>
      </c>
      <c r="Q70" s="66">
        <f>E70+F70+G70+H70+I70+J70+K70+L70+M70+N70+O70+P70</f>
        <v>13127405.33</v>
      </c>
    </row>
    <row r="71" spans="1:17" x14ac:dyDescent="0.25">
      <c r="A71" s="67" t="s">
        <v>58</v>
      </c>
      <c r="C71" s="47"/>
      <c r="D71" s="35"/>
      <c r="E71" s="35">
        <v>0</v>
      </c>
      <c r="F71" s="35"/>
      <c r="G71" s="96"/>
      <c r="H71" s="95"/>
      <c r="I71" s="95"/>
      <c r="J71" s="95"/>
      <c r="K71" s="95"/>
      <c r="L71" s="95"/>
      <c r="M71" s="95"/>
      <c r="N71" s="95"/>
      <c r="O71" s="95"/>
      <c r="P71" s="95"/>
      <c r="Q71" s="66">
        <f t="shared" ref="Q71:Q73" si="30">E71+F71+G71+H71+I71+J71+K71+L71+M71+N71+O71+P71</f>
        <v>0</v>
      </c>
    </row>
    <row r="72" spans="1:17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66">
        <f t="shared" si="30"/>
        <v>0</v>
      </c>
    </row>
    <row r="73" spans="1:17" ht="15.75" thickBot="1" x14ac:dyDescent="0.3">
      <c r="A73" s="67"/>
      <c r="C73" s="50"/>
      <c r="D73" s="6"/>
      <c r="E73" s="6"/>
      <c r="F73" s="6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66">
        <f t="shared" si="30"/>
        <v>0</v>
      </c>
    </row>
    <row r="74" spans="1:17" ht="15.75" thickBot="1" x14ac:dyDescent="0.3">
      <c r="A74" s="79" t="s">
        <v>59</v>
      </c>
      <c r="C74" s="51"/>
      <c r="D74" s="45"/>
      <c r="E74" s="45">
        <v>0</v>
      </c>
      <c r="F74" s="45"/>
      <c r="G74" s="94"/>
      <c r="H74" s="94"/>
      <c r="I74" s="128"/>
      <c r="J74" s="128"/>
      <c r="K74" s="128"/>
      <c r="L74" s="128"/>
      <c r="M74" s="128"/>
      <c r="N74" s="128"/>
      <c r="O74" s="128"/>
      <c r="P74" s="128"/>
      <c r="Q74" s="66">
        <f>E74+F74+G74+H74+I74+J74+K74+L74+M74+N74+O74+P74</f>
        <v>0</v>
      </c>
    </row>
    <row r="75" spans="1:17" ht="45.75" thickBot="1" x14ac:dyDescent="0.3">
      <c r="A75" s="65" t="s">
        <v>60</v>
      </c>
      <c r="B75" s="12"/>
      <c r="C75" s="121">
        <v>0</v>
      </c>
      <c r="D75" s="121"/>
      <c r="E75" s="121">
        <v>0</v>
      </c>
      <c r="F75" s="121"/>
      <c r="G75" s="122"/>
      <c r="H75" s="97"/>
      <c r="I75" s="97"/>
      <c r="J75" s="97"/>
      <c r="K75" s="97"/>
      <c r="L75" s="97"/>
      <c r="M75" s="97"/>
      <c r="N75" s="97"/>
      <c r="O75" s="97"/>
      <c r="P75" s="97"/>
      <c r="Q75" s="66">
        <f t="shared" ref="Q75" si="31">E75+F75+G75+H75+I75+J75+K75+L75+M75+N75+O75</f>
        <v>0</v>
      </c>
    </row>
    <row r="76" spans="1:17" ht="30.75" thickBot="1" x14ac:dyDescent="0.3">
      <c r="A76" s="76" t="s">
        <v>61</v>
      </c>
      <c r="B76" s="120"/>
      <c r="C76" s="123">
        <v>1000000</v>
      </c>
      <c r="D76" s="124"/>
      <c r="E76" s="124">
        <v>0</v>
      </c>
      <c r="F76" s="124">
        <v>0</v>
      </c>
      <c r="G76" s="125">
        <f t="shared" ref="G76:M76" si="32">G65</f>
        <v>5747039.9699999997</v>
      </c>
      <c r="H76" s="119">
        <f t="shared" si="32"/>
        <v>779711.12</v>
      </c>
      <c r="I76" s="119">
        <f t="shared" si="32"/>
        <v>358363.42</v>
      </c>
      <c r="J76" s="119">
        <f t="shared" si="32"/>
        <v>0</v>
      </c>
      <c r="K76" s="119">
        <f t="shared" si="32"/>
        <v>0</v>
      </c>
      <c r="L76" s="119">
        <f t="shared" si="32"/>
        <v>0</v>
      </c>
      <c r="M76" s="119">
        <f t="shared" si="32"/>
        <v>0</v>
      </c>
      <c r="N76" s="119">
        <f>N65</f>
        <v>1746310.42</v>
      </c>
      <c r="O76" s="119">
        <f t="shared" ref="O76:P76" si="33">O65</f>
        <v>0</v>
      </c>
      <c r="P76" s="119">
        <f t="shared" si="33"/>
        <v>4495980.4000000004</v>
      </c>
      <c r="Q76" s="126">
        <f>Q65</f>
        <v>13127405.33</v>
      </c>
    </row>
    <row r="77" spans="1:17" x14ac:dyDescent="0.25">
      <c r="A77" s="80"/>
      <c r="B77" s="17"/>
      <c r="C77" s="18"/>
      <c r="D77" s="19"/>
      <c r="E77" s="21"/>
      <c r="F77" s="21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81"/>
    </row>
    <row r="78" spans="1:17" ht="21" customHeight="1" thickBot="1" x14ac:dyDescent="0.3">
      <c r="A78" s="82" t="s">
        <v>62</v>
      </c>
      <c r="B78" s="83"/>
      <c r="C78" s="84">
        <f>+C63+C76</f>
        <v>168233588</v>
      </c>
      <c r="D78" s="84">
        <f t="shared" ref="D78:E78" si="34">+D63+D76</f>
        <v>0</v>
      </c>
      <c r="E78" s="84">
        <f t="shared" si="34"/>
        <v>13009369.859999999</v>
      </c>
      <c r="F78" s="84">
        <f t="shared" ref="F78:P78" si="35">+F63+F76</f>
        <v>8841605</v>
      </c>
      <c r="G78" s="84">
        <f t="shared" si="35"/>
        <v>13763049.144000001</v>
      </c>
      <c r="H78" s="84">
        <f t="shared" si="35"/>
        <v>9408722.6399999987</v>
      </c>
      <c r="I78" s="84">
        <f t="shared" si="35"/>
        <v>9191217.1399999987</v>
      </c>
      <c r="J78" s="84">
        <f t="shared" si="35"/>
        <v>11643359.42</v>
      </c>
      <c r="K78" s="84">
        <f t="shared" si="35"/>
        <v>15222203.5</v>
      </c>
      <c r="L78" s="84">
        <f t="shared" si="35"/>
        <v>11058124.129999999</v>
      </c>
      <c r="M78" s="84">
        <f t="shared" si="35"/>
        <v>9521567.6400000006</v>
      </c>
      <c r="N78" s="84">
        <f>+N63+N76</f>
        <v>11177291.139999999</v>
      </c>
      <c r="O78" s="84">
        <f>+O63+O76</f>
        <v>14594762.120000001</v>
      </c>
      <c r="P78" s="84">
        <f t="shared" si="35"/>
        <v>20352256.640000001</v>
      </c>
      <c r="Q78" s="84">
        <f>+Q63+Q76</f>
        <v>147775528.37400001</v>
      </c>
    </row>
    <row r="79" spans="1:17" x14ac:dyDescent="0.25">
      <c r="A79" s="7" t="s">
        <v>67</v>
      </c>
      <c r="Q79" s="8"/>
    </row>
    <row r="80" spans="1:17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5">
      <c r="A82" s="1" t="s">
        <v>70</v>
      </c>
    </row>
    <row r="83" spans="1:17" x14ac:dyDescent="0.25">
      <c r="A83" s="1" t="s">
        <v>71</v>
      </c>
    </row>
    <row r="84" spans="1:17" x14ac:dyDescent="0.25">
      <c r="A84" s="1" t="s">
        <v>72</v>
      </c>
    </row>
    <row r="85" spans="1:17" x14ac:dyDescent="0.25">
      <c r="A85" s="1"/>
    </row>
    <row r="86" spans="1:17" x14ac:dyDescent="0.25">
      <c r="A86" s="1"/>
    </row>
    <row r="87" spans="1:17" x14ac:dyDescent="0.25">
      <c r="A87" s="1"/>
    </row>
    <row r="88" spans="1:17" x14ac:dyDescent="0.25">
      <c r="A88" s="1"/>
    </row>
    <row r="89" spans="1:17" x14ac:dyDescent="0.25">
      <c r="A89" s="1"/>
    </row>
    <row r="90" spans="1:17" x14ac:dyDescent="0.25">
      <c r="A90" s="1"/>
    </row>
    <row r="91" spans="1:17" x14ac:dyDescent="0.25">
      <c r="A91" s="1"/>
    </row>
    <row r="92" spans="1:17" x14ac:dyDescent="0.25">
      <c r="A92" s="1"/>
    </row>
    <row r="93" spans="1:17" x14ac:dyDescent="0.25">
      <c r="A93" s="1"/>
    </row>
    <row r="94" spans="1:17" x14ac:dyDescent="0.25">
      <c r="A94" s="1"/>
    </row>
    <row r="95" spans="1:17" x14ac:dyDescent="0.25">
      <c r="A95" s="1"/>
    </row>
    <row r="96" spans="1:17" x14ac:dyDescent="0.25">
      <c r="A96" s="1"/>
    </row>
  </sheetData>
  <mergeCells count="6">
    <mergeCell ref="E10:Q10"/>
    <mergeCell ref="A6:Q6"/>
    <mergeCell ref="A5:Q5"/>
    <mergeCell ref="A7:Q7"/>
    <mergeCell ref="A8:Q8"/>
    <mergeCell ref="A9:Q9"/>
  </mergeCells>
  <phoneticPr fontId="5" type="noConversion"/>
  <printOptions horizontalCentered="1"/>
  <pageMargins left="0" right="0" top="0.19685039370078741" bottom="0.19685039370078741" header="0.31496062992125984" footer="0.31496062992125984"/>
  <pageSetup scale="50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2026-02-04T18:11:16Z</cp:lastPrinted>
  <dcterms:created xsi:type="dcterms:W3CDTF">2018-04-17T18:57:16Z</dcterms:created>
  <dcterms:modified xsi:type="dcterms:W3CDTF">2026-02-04T18:11:21Z</dcterms:modified>
  <cp:category/>
  <cp:contentStatus/>
</cp:coreProperties>
</file>