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Mildred Aleman\Desktop\fordel para jochi\FORDEL JOCHI 2024\"/>
    </mc:Choice>
  </mc:AlternateContent>
  <xr:revisionPtr revIDLastSave="0" documentId="13_ncr:1_{62B04DF8-0C84-41D3-81EC-7E7109CAC2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'!$A$1:$K$96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3" l="1"/>
  <c r="K20" i="3" s="1"/>
  <c r="K22" i="3"/>
  <c r="K14" i="3"/>
  <c r="K17" i="3"/>
  <c r="K19" i="3"/>
  <c r="K18" i="3"/>
  <c r="K16" i="3"/>
  <c r="K15" i="3"/>
  <c r="K30" i="3"/>
  <c r="K28" i="3"/>
  <c r="K27" i="3"/>
  <c r="K26" i="3"/>
  <c r="K25" i="3"/>
  <c r="K23" i="3"/>
  <c r="K56" i="3"/>
  <c r="K65" i="3"/>
  <c r="K13" i="3" l="1"/>
  <c r="J63" i="3" l="1"/>
  <c r="J78" i="3"/>
  <c r="H78" i="3"/>
  <c r="I78" i="3"/>
  <c r="K31" i="3"/>
  <c r="K24" i="3"/>
  <c r="K39" i="3"/>
  <c r="K40" i="3"/>
  <c r="K69" i="3"/>
  <c r="K57" i="3"/>
  <c r="J30" i="3"/>
  <c r="J13" i="3" s="1"/>
  <c r="J20" i="3"/>
  <c r="J76" i="3"/>
  <c r="I76" i="3"/>
  <c r="J69" i="3"/>
  <c r="J65" i="3" s="1"/>
  <c r="I69" i="3"/>
  <c r="I65" i="3"/>
  <c r="I30" i="3"/>
  <c r="I20" i="3"/>
  <c r="J14" i="3"/>
  <c r="I14" i="3"/>
  <c r="K38" i="3"/>
  <c r="K37" i="3"/>
  <c r="K36" i="3"/>
  <c r="K35" i="3"/>
  <c r="K34" i="3"/>
  <c r="K33" i="3"/>
  <c r="K32" i="3"/>
  <c r="H40" i="3"/>
  <c r="I40" i="3"/>
  <c r="J40" i="3"/>
  <c r="J56" i="3"/>
  <c r="K70" i="3"/>
  <c r="I56" i="3"/>
  <c r="K66" i="3"/>
  <c r="H30" i="3"/>
  <c r="H20" i="3"/>
  <c r="H69" i="3"/>
  <c r="H65" i="3" s="1"/>
  <c r="H76" i="3" s="1"/>
  <c r="K29" i="3"/>
  <c r="H56" i="3"/>
  <c r="H14" i="3"/>
  <c r="G14" i="3"/>
  <c r="F14" i="3"/>
  <c r="E14" i="3"/>
  <c r="G20" i="3"/>
  <c r="G40" i="3"/>
  <c r="G30" i="3"/>
  <c r="G69" i="3"/>
  <c r="G65" i="3" s="1"/>
  <c r="G76" i="3" s="1"/>
  <c r="K41" i="3"/>
  <c r="K50" i="3"/>
  <c r="K46" i="3"/>
  <c r="K47" i="3"/>
  <c r="K48" i="3"/>
  <c r="K49" i="3"/>
  <c r="K61" i="3"/>
  <c r="K62" i="3"/>
  <c r="K67" i="3"/>
  <c r="K68" i="3"/>
  <c r="K71" i="3"/>
  <c r="K72" i="3"/>
  <c r="K73" i="3"/>
  <c r="K74" i="3"/>
  <c r="K75" i="3"/>
  <c r="K63" i="3" l="1"/>
  <c r="I13" i="3"/>
  <c r="I63" i="3" s="1"/>
  <c r="K76" i="3"/>
  <c r="H13" i="3"/>
  <c r="H63" i="3" s="1"/>
  <c r="K45" i="3"/>
  <c r="K44" i="3" s="1"/>
  <c r="K78" i="3" l="1"/>
  <c r="C14" i="3"/>
  <c r="C44" i="3"/>
  <c r="C30" i="3"/>
  <c r="C20" i="3"/>
  <c r="G59" i="3" l="1"/>
  <c r="K64" i="3"/>
  <c r="K60" i="3"/>
  <c r="K58" i="3"/>
  <c r="K53" i="3"/>
  <c r="K54" i="3"/>
  <c r="K55" i="3"/>
  <c r="K52" i="3"/>
  <c r="G44" i="3"/>
  <c r="G56" i="3"/>
  <c r="F56" i="3"/>
  <c r="C56" i="3"/>
  <c r="F59" i="3"/>
  <c r="G51" i="3"/>
  <c r="F40" i="3"/>
  <c r="F44" i="3"/>
  <c r="F20" i="3"/>
  <c r="F30" i="3"/>
  <c r="G13" i="3" l="1"/>
  <c r="G63" i="3" s="1"/>
  <c r="G78" i="3" s="1"/>
  <c r="K51" i="3"/>
  <c r="F13" i="3"/>
  <c r="F63" i="3" s="1"/>
  <c r="F78" i="3" s="1"/>
  <c r="K43" i="3"/>
  <c r="E44" i="3"/>
  <c r="E40" i="3"/>
  <c r="C59" i="3"/>
  <c r="C51" i="3"/>
  <c r="C40" i="3"/>
  <c r="C13" i="3" l="1"/>
  <c r="C63" i="3" s="1"/>
  <c r="C78" i="3" s="1"/>
  <c r="K59" i="3" l="1"/>
  <c r="D78" i="3" l="1"/>
  <c r="E59" i="3"/>
  <c r="E30" i="3"/>
  <c r="E20" i="3"/>
  <c r="E51" i="3"/>
  <c r="E56" i="3"/>
  <c r="E13" i="3" l="1"/>
  <c r="E63" i="3" s="1"/>
  <c r="E78" i="3" s="1"/>
</calcChain>
</file>

<file path=xl/sharedStrings.xml><?xml version="1.0" encoding="utf-8"?>
<sst xmlns="http://schemas.openxmlformats.org/spreadsheetml/2006/main" count="89" uniqueCount="89">
  <si>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</si>
  <si>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</si>
  <si>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</si>
  <si>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</si>
  <si>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</si>
  <si>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</si>
  <si>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</si>
  <si>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</si>
  <si>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</si>
  <si>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</si>
  <si>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</si>
  <si>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</si>
  <si>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</si>
  <si>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</si>
  <si>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</si>
  <si>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</si>
  <si>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</si>
  <si>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</si>
  <si>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</si>
  <si>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</si>
  <si>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</si>
  <si>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</si>
  <si>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</si>
  <si>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</si>
  <si>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</si>
  <si>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</si>
  <si>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</si>
  <si>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</si>
  <si>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</si>
  <si>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</si>
  <si>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</si>
  <si>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</si>
  <si>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</si>
  <si>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</si>
  <si>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</si>
  <si>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</si>
  <si>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</si>
  <si>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</si>
  <si>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</si>
  <si>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</si>
  <si>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</si>
  <si>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</si>
  <si>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</si>
  <si>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</si>
  <si>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</si>
  <si>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</si>
  <si>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</si>
  <si>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</si>
  <si>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</si>
  <si>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</si>
  <si>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</si>
  <si>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</si>
  <si>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</si>
  <si>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</si>
  <si>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</si>
  <si>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</si>
  <si>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</si>
  <si>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</si>
  <si>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</si>
  <si>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</si>
  <si>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</si>
  <si>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</si>
  <si>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</si>
  <si>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</si>
  <si>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</si>
  <si>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</si>
  <si>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</si>
  <si>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</si>
  <si>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</si>
  <si>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</si>
  <si>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</si>
  <si>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</si>
  <si>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</si>
  <si>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</si>
  <si>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</si>
  <si>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</si>
  <si>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</si>
  <si>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CAJA DE AHORROS PARA OBREROS Y MONTE DE PIEDAD</t>
  </si>
  <si>
    <t xml:space="preserve">PREPARADO POR </t>
  </si>
  <si>
    <t xml:space="preserve">REVISADO POR </t>
  </si>
  <si>
    <t>LIC. MILDRED ALEMAN</t>
  </si>
  <si>
    <t>LIC. YUDELYS TEJEDA</t>
  </si>
  <si>
    <t>Ministerio de Hacienda</t>
  </si>
  <si>
    <t>Febrero</t>
  </si>
  <si>
    <t>Marzo</t>
  </si>
  <si>
    <t>Año 2025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</si>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</sst>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4" xfId="0" applyNumberFormat="1" applyBorder="1"/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4" fontId="1" fillId="0" borderId="16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0" borderId="17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43" fontId="1" fillId="0" borderId="25" xfId="1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 indent="2"/>
    </xf>
    <xf numFmtId="4" fontId="0" fillId="0" borderId="28" xfId="1" applyNumberFormat="1" applyFont="1" applyBorder="1" applyAlignment="1">
      <alignment vertical="center" wrapText="1"/>
    </xf>
    <xf numFmtId="0" fontId="0" fillId="0" borderId="27" xfId="0" applyBorder="1" applyAlignment="1">
      <alignment horizontal="left" vertical="center" indent="2"/>
    </xf>
    <xf numFmtId="0" fontId="0" fillId="0" borderId="27" xfId="0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4" xfId="0" applyBorder="1" applyAlignment="1">
      <alignment horizontal="left" vertical="center" wrapText="1" indent="2"/>
    </xf>
    <xf numFmtId="0" fontId="0" fillId="0" borderId="29" xfId="0" applyBorder="1" applyAlignment="1">
      <alignment horizontal="left" vertical="center" wrapText="1" indent="2"/>
    </xf>
    <xf numFmtId="43" fontId="1" fillId="0" borderId="18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" fontId="0" fillId="0" borderId="30" xfId="1" applyNumberFormat="1" applyFont="1" applyBorder="1"/>
    <xf numFmtId="4" fontId="1" fillId="0" borderId="16" xfId="0" applyNumberFormat="1" applyFont="1" applyBorder="1" applyAlignment="1">
      <alignment vertical="center" wrapText="1"/>
    </xf>
    <xf numFmtId="0" fontId="0" fillId="0" borderId="24" xfId="0" applyBorder="1" applyAlignment="1">
      <alignment horizontal="left" vertical="center" indent="2"/>
    </xf>
    <xf numFmtId="0" fontId="1" fillId="2" borderId="31" xfId="0" applyFont="1" applyFill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4" fontId="1" fillId="0" borderId="16" xfId="0" applyNumberFormat="1" applyFont="1" applyBorder="1"/>
    <xf numFmtId="0" fontId="1" fillId="0" borderId="27" xfId="0" applyFont="1" applyBorder="1" applyAlignment="1">
      <alignment horizontal="left" vertical="center"/>
    </xf>
    <xf numFmtId="0" fontId="0" fillId="0" borderId="24" xfId="0" applyBorder="1"/>
    <xf numFmtId="4" fontId="0" fillId="0" borderId="28" xfId="0" applyNumberFormat="1" applyBorder="1"/>
    <xf numFmtId="0" fontId="2" fillId="3" borderId="33" xfId="0" applyFont="1" applyFill="1" applyBorder="1" applyAlignment="1">
      <alignment horizontal="left" vertical="center"/>
    </xf>
    <xf numFmtId="164" fontId="1" fillId="3" borderId="34" xfId="0" applyNumberFormat="1" applyFont="1" applyFill="1" applyBorder="1" applyAlignment="1">
      <alignment horizontal="center" vertical="center" wrapText="1"/>
    </xf>
    <xf numFmtId="4" fontId="1" fillId="3" borderId="35" xfId="0" applyNumberFormat="1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43" fontId="1" fillId="0" borderId="37" xfId="1" applyFont="1" applyBorder="1" applyAlignment="1">
      <alignment horizontal="left" vertical="center" wrapText="1"/>
    </xf>
    <xf numFmtId="4" fontId="0" fillId="0" borderId="38" xfId="1" applyNumberFormat="1" applyFont="1" applyBorder="1" applyAlignment="1">
      <alignment vertical="center" wrapText="1"/>
    </xf>
    <xf numFmtId="4" fontId="0" fillId="0" borderId="38" xfId="1" applyNumberFormat="1" applyFont="1" applyBorder="1"/>
    <xf numFmtId="4" fontId="0" fillId="0" borderId="38" xfId="0" applyNumberFormat="1" applyBorder="1" applyAlignment="1">
      <alignment vertical="center" wrapText="1"/>
    </xf>
    <xf numFmtId="4" fontId="0" fillId="0" borderId="37" xfId="0" applyNumberFormat="1" applyBorder="1" applyAlignment="1">
      <alignment vertical="center" wrapText="1"/>
    </xf>
    <xf numFmtId="43" fontId="4" fillId="0" borderId="39" xfId="1" applyFont="1" applyBorder="1" applyAlignment="1">
      <alignment vertical="center" wrapText="1"/>
    </xf>
    <xf numFmtId="4" fontId="0" fillId="0" borderId="40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/>
    <xf numFmtId="4" fontId="0" fillId="0" borderId="38" xfId="0" applyNumberFormat="1" applyBorder="1"/>
    <xf numFmtId="4" fontId="0" fillId="0" borderId="40" xfId="0" applyNumberFormat="1" applyBorder="1"/>
    <xf numFmtId="4" fontId="0" fillId="0" borderId="37" xfId="0" applyNumberFormat="1" applyBorder="1"/>
    <xf numFmtId="4" fontId="0" fillId="0" borderId="38" xfId="0" applyNumberFormat="1" applyBorder="1" applyAlignment="1">
      <alignment vertical="center"/>
    </xf>
    <xf numFmtId="43" fontId="0" fillId="4" borderId="4" xfId="1" applyFont="1" applyFill="1" applyBorder="1" applyAlignment="1">
      <alignment vertical="center" wrapText="1"/>
    </xf>
    <xf numFmtId="43" fontId="0" fillId="4" borderId="1" xfId="1" applyFont="1" applyFill="1" applyBorder="1" applyAlignment="1">
      <alignment vertical="center" wrapText="1"/>
    </xf>
    <xf numFmtId="164" fontId="0" fillId="4" borderId="3" xfId="0" applyNumberFormat="1" applyFill="1" applyBorder="1" applyAlignment="1">
      <alignment vertical="center" wrapText="1"/>
    </xf>
    <xf numFmtId="164" fontId="0" fillId="4" borderId="41" xfId="0" applyNumberFormat="1" applyFill="1" applyBorder="1" applyAlignment="1">
      <alignment vertical="center" wrapText="1"/>
    </xf>
    <xf numFmtId="164" fontId="0" fillId="4" borderId="2" xfId="0" applyNumberFormat="1" applyFill="1" applyBorder="1" applyAlignment="1">
      <alignment vertical="center" wrapText="1"/>
    </xf>
    <xf numFmtId="4" fontId="0" fillId="0" borderId="25" xfId="1" applyNumberFormat="1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3" fontId="1" fillId="0" borderId="42" xfId="1" applyFont="1" applyBorder="1" applyAlignment="1">
      <alignment vertical="center" wrapText="1"/>
    </xf>
    <xf numFmtId="4" fontId="1" fillId="0" borderId="43" xfId="0" applyNumberFormat="1" applyFont="1" applyBorder="1" applyAlignment="1">
      <alignment vertical="center" wrapText="1"/>
    </xf>
    <xf numFmtId="164" fontId="0" fillId="4" borderId="13" xfId="0" applyNumberFormat="1" applyFill="1" applyBorder="1" applyAlignment="1">
      <alignment vertical="center" wrapText="1"/>
    </xf>
    <xf numFmtId="164" fontId="0" fillId="0" borderId="15" xfId="0" applyNumberFormat="1" applyBorder="1" applyAlignment="1">
      <alignment vertical="center" wrapText="1"/>
    </xf>
    <xf numFmtId="4" fontId="0" fillId="0" borderId="15" xfId="1" applyNumberFormat="1" applyFont="1" applyBorder="1"/>
    <xf numFmtId="4" fontId="0" fillId="0" borderId="17" xfId="1" applyNumberFormat="1" applyFont="1" applyBorder="1"/>
    <xf numFmtId="4" fontId="1" fillId="0" borderId="44" xfId="0" applyNumberFormat="1" applyFont="1" applyBorder="1" applyAlignment="1">
      <alignment vertical="center" wrapText="1"/>
    </xf>
    <xf numFmtId="0" fontId="0" fillId="0" borderId="18" xfId="0" applyBorder="1"/>
    <xf numFmtId="43" fontId="1" fillId="0" borderId="39" xfId="1" applyFont="1" applyBorder="1" applyAlignment="1">
      <alignment vertical="center" wrapText="1"/>
    </xf>
    <xf numFmtId="164" fontId="1" fillId="0" borderId="13" xfId="0" applyNumberFormat="1" applyFont="1" applyBorder="1" applyAlignment="1">
      <alignment vertical="center" wrapText="1"/>
    </xf>
    <xf numFmtId="4" fontId="1" fillId="0" borderId="15" xfId="0" applyNumberFormat="1" applyFont="1" applyBorder="1"/>
    <xf numFmtId="4" fontId="1" fillId="0" borderId="17" xfId="0" applyNumberFormat="1" applyFont="1" applyBorder="1"/>
    <xf numFmtId="4" fontId="1" fillId="0" borderId="13" xfId="0" applyNumberFormat="1" applyFont="1" applyBorder="1"/>
    <xf numFmtId="4" fontId="1" fillId="2" borderId="18" xfId="0" applyNumberFormat="1" applyFont="1" applyFill="1" applyBorder="1" applyAlignment="1">
      <alignment vertical="center" wrapText="1"/>
    </xf>
    <xf numFmtId="164" fontId="1" fillId="2" borderId="45" xfId="0" applyNumberFormat="1" applyFont="1" applyFill="1" applyBorder="1" applyAlignment="1">
      <alignment horizontal="center" vertical="center" wrapText="1"/>
    </xf>
    <xf numFmtId="4" fontId="0" fillId="0" borderId="22" xfId="0" applyNumberFormat="1" applyBorder="1"/>
    <xf numFmtId="4" fontId="0" fillId="0" borderId="36" xfId="0" applyNumberFormat="1" applyBorder="1"/>
    <xf numFmtId="4" fontId="1" fillId="2" borderId="13" xfId="0" applyNumberFormat="1" applyFont="1" applyFill="1" applyBorder="1" applyAlignment="1">
      <alignment vertical="center" wrapText="1"/>
    </xf>
    <xf numFmtId="4" fontId="1" fillId="2" borderId="15" xfId="0" applyNumberFormat="1" applyFont="1" applyFill="1" applyBorder="1" applyAlignment="1">
      <alignment vertical="center" wrapText="1"/>
    </xf>
    <xf numFmtId="4" fontId="1" fillId="2" borderId="17" xfId="0" applyNumberFormat="1" applyFont="1" applyFill="1" applyBorder="1" applyAlignment="1">
      <alignment vertical="center" wrapText="1"/>
    </xf>
    <xf numFmtId="4" fontId="1" fillId="2" borderId="46" xfId="0" applyNumberFormat="1" applyFont="1" applyFill="1" applyBorder="1" applyAlignment="1">
      <alignment vertical="center" wrapText="1"/>
    </xf>
    <xf numFmtId="4" fontId="0" fillId="0" borderId="18" xfId="1" applyNumberFormat="1" applyFont="1" applyBorder="1" applyAlignment="1">
      <alignment vertical="center" wrapText="1"/>
    </xf>
    <xf numFmtId="4" fontId="1" fillId="0" borderId="18" xfId="1" applyNumberFormat="1" applyFont="1" applyBorder="1" applyAlignment="1">
      <alignment vertical="center" wrapText="1"/>
    </xf>
    <xf numFmtId="4" fontId="0" fillId="0" borderId="47" xfId="0" applyNumberForma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2" xfId="1" applyNumberFormat="1" applyFont="1" applyBorder="1"/>
    <xf numFmtId="4" fontId="1" fillId="0" borderId="18" xfId="0" applyNumberFormat="1" applyFont="1" applyBorder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U96"/>
  <sheetViews>
    <sheetView showGridLines="0" tabSelected="1" zoomScaleNormal="100" zoomScaleSheetLayoutView="77" workbookViewId="0">
      <selection activeCell="A7" sqref="A7:K7"/>
    </sheetView>
  </sheetViews>
  <sheetFormatPr baseColWidth="10" defaultColWidth="9.140625" defaultRowHeight="15" x14ac:dyDescent="0.25"/>
  <cols>
    <col min="1" max="1" width="30.85546875" customWidth="1"/>
    <col min="2" max="2" width="10.28515625" customWidth="1"/>
    <col min="3" max="3" width="17" customWidth="1"/>
    <col min="4" max="4" width="13.5703125" customWidth="1"/>
    <col min="5" max="10" width="15.5703125" customWidth="1"/>
    <col min="11" max="11" width="17" customWidth="1"/>
    <col min="12" max="19" width="6" bestFit="1" customWidth="1"/>
    <col min="20" max="21" width="7" bestFit="1" customWidth="1"/>
  </cols>
  <sheetData>
    <row r="5" spans="1:21" ht="18.75" x14ac:dyDescent="0.25">
      <c r="A5" s="135" t="s">
        <v>82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6" spans="1:21" ht="18.75" customHeight="1" x14ac:dyDescent="0.25">
      <c r="A6" s="135" t="s">
        <v>77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21" ht="18.75" x14ac:dyDescent="0.25">
      <c r="A7" s="135" t="s">
        <v>85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</row>
    <row r="8" spans="1:21" ht="15.75" customHeight="1" x14ac:dyDescent="0.25">
      <c r="A8" s="136" t="s">
        <v>63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</row>
    <row r="9" spans="1:21" ht="15.75" thickBot="1" x14ac:dyDescent="0.3">
      <c r="A9" s="137" t="s">
        <v>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</row>
    <row r="10" spans="1:21" ht="15" customHeight="1" thickBot="1" x14ac:dyDescent="0.3">
      <c r="A10" s="10"/>
      <c r="B10" s="10"/>
      <c r="C10" s="10"/>
      <c r="D10" s="10"/>
      <c r="E10" s="132" t="s">
        <v>76</v>
      </c>
      <c r="F10" s="133"/>
      <c r="G10" s="133"/>
      <c r="H10" s="133"/>
      <c r="I10" s="133"/>
      <c r="J10" s="133"/>
      <c r="K10" s="134"/>
    </row>
    <row r="11" spans="1:21" ht="31.5" x14ac:dyDescent="0.25">
      <c r="A11" s="57" t="s">
        <v>1</v>
      </c>
      <c r="B11" s="58" t="s">
        <v>64</v>
      </c>
      <c r="C11" s="59" t="s">
        <v>74</v>
      </c>
      <c r="D11" s="59" t="s">
        <v>75</v>
      </c>
      <c r="E11" s="59" t="s">
        <v>65</v>
      </c>
      <c r="F11" s="59" t="s">
        <v>83</v>
      </c>
      <c r="G11" s="86" t="s">
        <v>84</v>
      </c>
      <c r="H11" s="86" t="s">
        <v>86</v>
      </c>
      <c r="I11" s="86" t="s">
        <v>87</v>
      </c>
      <c r="J11" s="86" t="s">
        <v>88</v>
      </c>
      <c r="K11" s="60" t="s">
        <v>66</v>
      </c>
      <c r="T11" s="4"/>
      <c r="U11" s="4"/>
    </row>
    <row r="12" spans="1:21" ht="16.5" thickBot="1" x14ac:dyDescent="0.3">
      <c r="A12" s="61"/>
      <c r="B12" s="11"/>
      <c r="C12" s="36"/>
      <c r="D12" s="36"/>
      <c r="E12" s="30"/>
      <c r="F12" s="30"/>
      <c r="G12" s="87"/>
      <c r="H12" s="87"/>
      <c r="I12" s="87"/>
      <c r="J12" s="87"/>
      <c r="K12" s="6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5.75" thickBot="1" x14ac:dyDescent="0.3">
      <c r="A13" s="63" t="s">
        <v>2</v>
      </c>
      <c r="B13" s="23"/>
      <c r="C13" s="37">
        <f>+C14+C20+C30+C40+C44+C51</f>
        <v>107233588</v>
      </c>
      <c r="D13" s="37"/>
      <c r="E13" s="38">
        <f>+E14+E20+E30+E40+E44+E51</f>
        <v>5709469.8599999994</v>
      </c>
      <c r="F13" s="38">
        <f>+F14+F20+F30+F40+F44+G51</f>
        <v>5156905</v>
      </c>
      <c r="G13" s="38">
        <f>+G14+G20+G30+G40+G44+G51</f>
        <v>5037809.1740000006</v>
      </c>
      <c r="H13" s="38">
        <f>+H14+H20+H30+H40+H44+H51</f>
        <v>5245711.5199999996</v>
      </c>
      <c r="I13" s="38">
        <f>+I14+I20+I30+I40+I44+I51</f>
        <v>5302853.72</v>
      </c>
      <c r="J13" s="38">
        <f>+J14+J20+J30+J40+J44+J51</f>
        <v>4916859.42</v>
      </c>
      <c r="K13" s="38">
        <f>+K14+K20+K30+K40+K44+K51</f>
        <v>31369608.693999998</v>
      </c>
      <c r="L13" s="3"/>
    </row>
    <row r="14" spans="1:21" ht="27" customHeight="1" thickBot="1" x14ac:dyDescent="0.3">
      <c r="A14" s="64" t="s">
        <v>73</v>
      </c>
      <c r="B14" s="16"/>
      <c r="C14" s="27">
        <f>+C15+C16+C17+C18+C19</f>
        <v>72572198</v>
      </c>
      <c r="D14" s="27"/>
      <c r="E14" s="40">
        <f t="shared" ref="E14:K14" si="0">SUM(E15:E19)</f>
        <v>3964530.64</v>
      </c>
      <c r="F14" s="40">
        <f t="shared" si="0"/>
        <v>4437307.71</v>
      </c>
      <c r="G14" s="40">
        <f t="shared" si="0"/>
        <v>3965394.2</v>
      </c>
      <c r="H14" s="40">
        <f t="shared" si="0"/>
        <v>3904530.6399999997</v>
      </c>
      <c r="I14" s="40">
        <f>SUM(I15:I19)</f>
        <v>3923338.93</v>
      </c>
      <c r="J14" s="40">
        <f>SUM(J15:J19)</f>
        <v>3907534.4400000004</v>
      </c>
      <c r="K14" s="41">
        <f>SUM(K15:K19)</f>
        <v>24102636.559999999</v>
      </c>
      <c r="L14" s="3"/>
    </row>
    <row r="15" spans="1:21" x14ac:dyDescent="0.25">
      <c r="A15" s="65" t="s">
        <v>3</v>
      </c>
      <c r="B15" s="16"/>
      <c r="C15" s="100">
        <v>52775362</v>
      </c>
      <c r="D15" s="53"/>
      <c r="E15" s="39">
        <v>2855760</v>
      </c>
      <c r="F15" s="39">
        <v>3471957.35</v>
      </c>
      <c r="G15" s="88">
        <v>2999614.89</v>
      </c>
      <c r="H15" s="88">
        <v>2931093.11</v>
      </c>
      <c r="I15" s="88">
        <v>2946865.74</v>
      </c>
      <c r="J15" s="88">
        <v>3002373.7</v>
      </c>
      <c r="K15" s="66">
        <f>E15+F15+G15+H15+I15+J15</f>
        <v>18207664.789999999</v>
      </c>
    </row>
    <row r="16" spans="1:21" x14ac:dyDescent="0.25">
      <c r="A16" s="65" t="s">
        <v>4</v>
      </c>
      <c r="C16" s="101">
        <v>9681060</v>
      </c>
      <c r="D16" s="54"/>
      <c r="E16" s="32">
        <v>321405.98</v>
      </c>
      <c r="F16" s="32">
        <v>236206.77</v>
      </c>
      <c r="G16" s="89">
        <v>250206.75</v>
      </c>
      <c r="H16" s="89">
        <v>257206.77</v>
      </c>
      <c r="I16" s="89">
        <v>252280.48</v>
      </c>
      <c r="J16" s="89">
        <v>252280.48</v>
      </c>
      <c r="K16" s="66">
        <f t="shared" ref="K16:K18" si="1">E16+F16+G16+H16+I16+J16</f>
        <v>1569587.23</v>
      </c>
    </row>
    <row r="17" spans="1:11" ht="18.75" customHeight="1" x14ac:dyDescent="0.25">
      <c r="A17" s="67" t="s">
        <v>5</v>
      </c>
      <c r="C17" s="56">
        <v>900000</v>
      </c>
      <c r="D17" s="26"/>
      <c r="E17" s="33">
        <v>60000</v>
      </c>
      <c r="F17" s="33">
        <v>30000</v>
      </c>
      <c r="G17" s="90"/>
      <c r="H17" s="90"/>
      <c r="I17" s="90"/>
      <c r="J17" s="90"/>
      <c r="K17" s="66">
        <f>E17+F17+G17+H17+I17+J17</f>
        <v>90000</v>
      </c>
    </row>
    <row r="18" spans="1:11" s="9" customFormat="1" ht="25.15" customHeight="1" thickBot="1" x14ac:dyDescent="0.3">
      <c r="A18" s="106" t="s">
        <v>6</v>
      </c>
      <c r="B18" s="107"/>
      <c r="C18" s="104">
        <v>3250000</v>
      </c>
      <c r="D18" s="34"/>
      <c r="E18" s="24"/>
      <c r="F18" s="24"/>
      <c r="G18" s="91"/>
      <c r="H18" s="91"/>
      <c r="I18" s="91"/>
      <c r="J18" s="91"/>
      <c r="K18" s="66">
        <f t="shared" si="1"/>
        <v>0</v>
      </c>
    </row>
    <row r="19" spans="1:11" ht="15.75" thickBot="1" x14ac:dyDescent="0.3">
      <c r="A19" s="69" t="s">
        <v>7</v>
      </c>
      <c r="C19" s="110">
        <v>5965776</v>
      </c>
      <c r="D19" s="111"/>
      <c r="E19" s="112">
        <v>727364.66</v>
      </c>
      <c r="F19" s="112">
        <v>699143.59</v>
      </c>
      <c r="G19" s="113">
        <v>715572.56</v>
      </c>
      <c r="H19" s="113">
        <v>716230.76</v>
      </c>
      <c r="I19" s="113">
        <v>724192.71</v>
      </c>
      <c r="J19" s="138">
        <v>652880.26</v>
      </c>
      <c r="K19" s="66">
        <f>E19+F19+G19+H19+I19+J19</f>
        <v>4235384.54</v>
      </c>
    </row>
    <row r="20" spans="1:11" ht="30.75" thickBot="1" x14ac:dyDescent="0.3">
      <c r="A20" s="64" t="s">
        <v>8</v>
      </c>
      <c r="B20" s="12"/>
      <c r="C20" s="108">
        <f>SUM(C21:C29)</f>
        <v>16995574</v>
      </c>
      <c r="D20" s="108"/>
      <c r="E20" s="109">
        <f t="shared" ref="E20:F20" si="2">SUM(E21:E29)</f>
        <v>439910.57</v>
      </c>
      <c r="F20" s="109">
        <f t="shared" si="2"/>
        <v>382850.6</v>
      </c>
      <c r="G20" s="109">
        <f>SUM(G21:G29)</f>
        <v>606440.03399999999</v>
      </c>
      <c r="H20" s="109">
        <f>SUM(H21:H29)</f>
        <v>434569.98999999993</v>
      </c>
      <c r="I20" s="109">
        <f>SUM(I21:I29)</f>
        <v>1136926.0699999998</v>
      </c>
      <c r="J20" s="139">
        <f>SUM(J21:J29)</f>
        <v>719069.35</v>
      </c>
      <c r="K20" s="41">
        <f>SUM(K21:K29)</f>
        <v>3719766.6140000001</v>
      </c>
    </row>
    <row r="21" spans="1:11" x14ac:dyDescent="0.25">
      <c r="A21" s="65" t="s">
        <v>9</v>
      </c>
      <c r="B21" s="12"/>
      <c r="C21" s="103">
        <v>3485724</v>
      </c>
      <c r="D21" s="28"/>
      <c r="E21" s="20">
        <v>203045.37</v>
      </c>
      <c r="F21" s="20">
        <v>165906.45000000001</v>
      </c>
      <c r="G21" s="90">
        <v>198227</v>
      </c>
      <c r="H21" s="90">
        <v>210844.84</v>
      </c>
      <c r="I21" s="90">
        <v>195614.18</v>
      </c>
      <c r="J21" s="90">
        <v>159686.01999999999</v>
      </c>
      <c r="K21" s="66">
        <f>E21+F21+G21+H21+I21+J21</f>
        <v>1133323.8600000001</v>
      </c>
    </row>
    <row r="22" spans="1:11" x14ac:dyDescent="0.25">
      <c r="A22" s="67" t="s">
        <v>10</v>
      </c>
      <c r="B22" s="12"/>
      <c r="C22" s="56">
        <v>1852550</v>
      </c>
      <c r="D22" s="26"/>
      <c r="E22" s="33">
        <v>26116.15</v>
      </c>
      <c r="F22" s="33">
        <v>200</v>
      </c>
      <c r="G22" s="90">
        <v>9106.65</v>
      </c>
      <c r="H22" s="90">
        <v>19579.169999999998</v>
      </c>
      <c r="I22" s="90"/>
      <c r="J22" s="90">
        <v>29605.040000000001</v>
      </c>
      <c r="K22" s="66">
        <f>E22+F22+G22+H22+I22+J22</f>
        <v>84607.010000000009</v>
      </c>
    </row>
    <row r="23" spans="1:11" x14ac:dyDescent="0.25">
      <c r="A23" s="65" t="s">
        <v>11</v>
      </c>
      <c r="B23" s="12"/>
      <c r="C23" s="56">
        <v>1075000</v>
      </c>
      <c r="D23" s="26"/>
      <c r="E23" s="33">
        <v>12250</v>
      </c>
      <c r="F23" s="33"/>
      <c r="G23" s="90">
        <v>221012.26</v>
      </c>
      <c r="H23" s="90">
        <v>24800</v>
      </c>
      <c r="I23" s="90"/>
      <c r="J23" s="90">
        <v>17150</v>
      </c>
      <c r="K23" s="66">
        <f>E23+F23+G23+H23+I23+J23</f>
        <v>275212.26</v>
      </c>
    </row>
    <row r="24" spans="1:11" ht="30.75" customHeight="1" x14ac:dyDescent="0.25">
      <c r="A24" s="65" t="s">
        <v>12</v>
      </c>
      <c r="B24" s="12"/>
      <c r="C24" s="56">
        <v>150000</v>
      </c>
      <c r="D24" s="26"/>
      <c r="E24" s="33">
        <v>87179</v>
      </c>
      <c r="F24" s="33">
        <v>99834.7</v>
      </c>
      <c r="G24" s="90"/>
      <c r="H24" s="90">
        <v>97360.1</v>
      </c>
      <c r="I24" s="90">
        <v>195743.46</v>
      </c>
      <c r="J24" s="90">
        <v>137850.1</v>
      </c>
      <c r="K24" s="66">
        <f t="shared" ref="K22:K28" si="3">E24+F24+G24+H24+I24+J24</f>
        <v>617967.35999999999</v>
      </c>
    </row>
    <row r="25" spans="1:11" ht="24.75" customHeight="1" x14ac:dyDescent="0.25">
      <c r="A25" s="65" t="s">
        <v>13</v>
      </c>
      <c r="B25" s="12"/>
      <c r="C25" s="56">
        <v>1875000</v>
      </c>
      <c r="D25" s="26"/>
      <c r="E25" s="33"/>
      <c r="F25" s="33">
        <v>19200.04</v>
      </c>
      <c r="G25" s="90">
        <v>111005.74</v>
      </c>
      <c r="H25" s="90">
        <v>19200.04</v>
      </c>
      <c r="I25" s="90">
        <v>19200.04</v>
      </c>
      <c r="J25" s="90">
        <v>175759.63</v>
      </c>
      <c r="K25" s="66">
        <f>E25+F25+G25+H25+I25+J25</f>
        <v>344365.49</v>
      </c>
    </row>
    <row r="26" spans="1:11" x14ac:dyDescent="0.25">
      <c r="A26" s="65" t="s">
        <v>14</v>
      </c>
      <c r="B26" s="12"/>
      <c r="C26" s="56">
        <v>845000</v>
      </c>
      <c r="D26" s="26"/>
      <c r="E26" s="33"/>
      <c r="F26" s="33"/>
      <c r="G26" s="90"/>
      <c r="H26" s="90">
        <v>26381.41</v>
      </c>
      <c r="I26" s="90">
        <v>108323.36</v>
      </c>
      <c r="J26" s="90"/>
      <c r="K26" s="66">
        <f>E26+F26+G26+H26+I26+J26</f>
        <v>134704.76999999999</v>
      </c>
    </row>
    <row r="27" spans="1:11" ht="60" x14ac:dyDescent="0.25">
      <c r="A27" s="65" t="s">
        <v>15</v>
      </c>
      <c r="B27" s="12"/>
      <c r="C27" s="56">
        <v>5171800</v>
      </c>
      <c r="D27" s="26"/>
      <c r="E27" s="33">
        <v>3601</v>
      </c>
      <c r="F27" s="33">
        <v>3041</v>
      </c>
      <c r="G27" s="90">
        <v>35919</v>
      </c>
      <c r="H27" s="90">
        <v>21155</v>
      </c>
      <c r="I27" s="90">
        <v>138062.64000000001</v>
      </c>
      <c r="J27" s="90">
        <v>113524.6</v>
      </c>
      <c r="K27" s="66">
        <f>E27+F27+G27+H27+I27+J27</f>
        <v>315303.24</v>
      </c>
    </row>
    <row r="28" spans="1:11" ht="45" x14ac:dyDescent="0.25">
      <c r="A28" s="65" t="s">
        <v>16</v>
      </c>
      <c r="B28" s="12"/>
      <c r="C28" s="56">
        <v>2540500</v>
      </c>
      <c r="D28" s="26"/>
      <c r="E28" s="33">
        <v>107719.05</v>
      </c>
      <c r="F28" s="33">
        <v>94668.41</v>
      </c>
      <c r="G28" s="90">
        <v>31169.383999999998</v>
      </c>
      <c r="H28" s="90">
        <v>15249.43</v>
      </c>
      <c r="I28" s="90">
        <v>479982.39</v>
      </c>
      <c r="J28" s="90">
        <v>85493.96</v>
      </c>
      <c r="K28" s="66">
        <f>E28+F28+G28+H28+I28+J28</f>
        <v>814282.62399999995</v>
      </c>
    </row>
    <row r="29" spans="1:11" ht="15.75" thickBot="1" x14ac:dyDescent="0.3">
      <c r="A29" s="67" t="s">
        <v>17</v>
      </c>
      <c r="B29" s="12"/>
      <c r="C29" s="34"/>
      <c r="D29" s="34"/>
      <c r="E29" s="24">
        <v>0</v>
      </c>
      <c r="F29" s="24"/>
      <c r="G29" s="91"/>
      <c r="H29" s="91"/>
      <c r="I29" s="91"/>
      <c r="J29" s="91"/>
      <c r="K29" s="66">
        <f t="shared" ref="K29" si="4">E29+F29+G29+H29</f>
        <v>0</v>
      </c>
    </row>
    <row r="30" spans="1:11" ht="27" customHeight="1" thickBot="1" x14ac:dyDescent="0.3">
      <c r="A30" s="64" t="s">
        <v>18</v>
      </c>
      <c r="B30" s="12"/>
      <c r="C30" s="27">
        <f>SUM(C31:C39)</f>
        <v>11040816</v>
      </c>
      <c r="D30" s="27"/>
      <c r="E30" s="43">
        <f t="shared" ref="E30:F30" si="5">SUM(E31:E39)</f>
        <v>1305028.6499999999</v>
      </c>
      <c r="F30" s="43">
        <f t="shared" si="5"/>
        <v>328746.69</v>
      </c>
      <c r="G30" s="43">
        <f>SUM(G31:G39)</f>
        <v>420974.94000000006</v>
      </c>
      <c r="H30" s="43">
        <f>SUM(H31:H39)</f>
        <v>906610.8899999999</v>
      </c>
      <c r="I30" s="43">
        <f>SUM(I31:I39)</f>
        <v>242588.71999999997</v>
      </c>
      <c r="J30" s="43">
        <f>SUM(J31:J39)</f>
        <v>290255.63</v>
      </c>
      <c r="K30" s="41">
        <f>SUM(K31:K39)</f>
        <v>3494205.5200000005</v>
      </c>
    </row>
    <row r="31" spans="1:11" x14ac:dyDescent="0.25">
      <c r="A31" s="67" t="s">
        <v>19</v>
      </c>
      <c r="B31" s="12"/>
      <c r="C31" s="55">
        <v>5158540</v>
      </c>
      <c r="D31" s="18"/>
      <c r="E31" s="20">
        <v>288542.71999999997</v>
      </c>
      <c r="F31" s="20">
        <v>177400.68</v>
      </c>
      <c r="G31" s="90">
        <v>349977.78</v>
      </c>
      <c r="H31" s="90">
        <v>260430.1</v>
      </c>
      <c r="I31" s="90">
        <v>211635.3</v>
      </c>
      <c r="J31" s="90">
        <v>171251.03</v>
      </c>
      <c r="K31" s="66">
        <f>E31+F31+G31+H31+I31+J31</f>
        <v>1459237.61</v>
      </c>
    </row>
    <row r="32" spans="1:11" x14ac:dyDescent="0.25">
      <c r="A32" s="65" t="s">
        <v>20</v>
      </c>
      <c r="B32" s="12"/>
      <c r="C32" s="56">
        <v>800300</v>
      </c>
      <c r="D32" s="31"/>
      <c r="E32" s="33"/>
      <c r="F32" s="33"/>
      <c r="G32" s="90"/>
      <c r="H32" s="90">
        <v>31152</v>
      </c>
      <c r="I32" s="90">
        <v>0</v>
      </c>
      <c r="J32" s="90"/>
      <c r="K32" s="66">
        <f t="shared" ref="K32:K39" si="6">E32+F32+G32+H32+I32+J32</f>
        <v>31152</v>
      </c>
    </row>
    <row r="33" spans="1:11" x14ac:dyDescent="0.25">
      <c r="A33" s="67" t="s">
        <v>21</v>
      </c>
      <c r="B33" s="12"/>
      <c r="C33" s="56">
        <v>69827</v>
      </c>
      <c r="D33" s="31"/>
      <c r="E33" s="33"/>
      <c r="F33" s="33"/>
      <c r="G33" s="90"/>
      <c r="H33" s="90"/>
      <c r="I33" s="90"/>
      <c r="J33" s="90"/>
      <c r="K33" s="66">
        <f t="shared" si="6"/>
        <v>0</v>
      </c>
    </row>
    <row r="34" spans="1:11" ht="30" x14ac:dyDescent="0.25">
      <c r="A34" s="65" t="s">
        <v>22</v>
      </c>
      <c r="B34" s="12"/>
      <c r="C34" s="56">
        <v>0</v>
      </c>
      <c r="D34" s="31"/>
      <c r="E34" s="33"/>
      <c r="F34" s="33"/>
      <c r="G34" s="90"/>
      <c r="H34" s="90"/>
      <c r="I34" s="90"/>
      <c r="J34" s="90"/>
      <c r="K34" s="66">
        <f t="shared" si="6"/>
        <v>0</v>
      </c>
    </row>
    <row r="35" spans="1:11" x14ac:dyDescent="0.25">
      <c r="A35" s="67" t="s">
        <v>23</v>
      </c>
      <c r="B35" s="12"/>
      <c r="C35" s="56">
        <v>420000</v>
      </c>
      <c r="D35" s="31"/>
      <c r="E35" s="33"/>
      <c r="F35" s="33"/>
      <c r="G35" s="90"/>
      <c r="H35" s="90"/>
      <c r="I35" s="90"/>
      <c r="J35" s="90"/>
      <c r="K35" s="66">
        <f t="shared" si="6"/>
        <v>0</v>
      </c>
    </row>
    <row r="36" spans="1:11" ht="45" x14ac:dyDescent="0.25">
      <c r="A36" s="70" t="s">
        <v>24</v>
      </c>
      <c r="B36" s="17"/>
      <c r="C36" s="56">
        <v>0</v>
      </c>
      <c r="D36" s="31"/>
      <c r="E36" s="33"/>
      <c r="F36" s="33"/>
      <c r="G36" s="90"/>
      <c r="H36" s="90"/>
      <c r="I36" s="90"/>
      <c r="J36" s="90"/>
      <c r="K36" s="66">
        <f t="shared" si="6"/>
        <v>0</v>
      </c>
    </row>
    <row r="37" spans="1:11" ht="45" x14ac:dyDescent="0.25">
      <c r="A37" s="71" t="s">
        <v>25</v>
      </c>
      <c r="B37" s="22"/>
      <c r="C37" s="56">
        <v>2954500</v>
      </c>
      <c r="D37" s="31"/>
      <c r="E37" s="33">
        <v>1010259.93</v>
      </c>
      <c r="F37" s="33">
        <v>8500</v>
      </c>
      <c r="G37" s="90">
        <v>18850</v>
      </c>
      <c r="H37" s="90">
        <v>600025.96</v>
      </c>
      <c r="I37" s="90">
        <v>9006</v>
      </c>
      <c r="J37" s="90">
        <v>7533.32</v>
      </c>
      <c r="K37" s="66">
        <f t="shared" si="6"/>
        <v>1654175.2100000002</v>
      </c>
    </row>
    <row r="38" spans="1:11" ht="60" x14ac:dyDescent="0.25">
      <c r="A38" s="65" t="s">
        <v>26</v>
      </c>
      <c r="B38" s="12"/>
      <c r="C38" s="56"/>
      <c r="D38" s="31"/>
      <c r="E38" s="33"/>
      <c r="F38" s="33"/>
      <c r="G38" s="90"/>
      <c r="H38" s="90"/>
      <c r="I38" s="90"/>
      <c r="J38" s="90"/>
      <c r="K38" s="66">
        <f t="shared" si="6"/>
        <v>0</v>
      </c>
    </row>
    <row r="39" spans="1:11" ht="27" customHeight="1" thickBot="1" x14ac:dyDescent="0.3">
      <c r="A39" s="65" t="s">
        <v>27</v>
      </c>
      <c r="B39" s="12"/>
      <c r="C39" s="102">
        <v>1637649</v>
      </c>
      <c r="D39" s="16"/>
      <c r="E39" s="5">
        <v>6226</v>
      </c>
      <c r="F39" s="5">
        <v>142846.01</v>
      </c>
      <c r="G39" s="91">
        <v>52147.16</v>
      </c>
      <c r="H39" s="91">
        <v>15002.83</v>
      </c>
      <c r="I39" s="91">
        <v>21947.42</v>
      </c>
      <c r="J39" s="91">
        <v>111471.28</v>
      </c>
      <c r="K39" s="66">
        <f>E39+F39+G39+H39+I39+J39</f>
        <v>349640.69999999995</v>
      </c>
    </row>
    <row r="40" spans="1:11" s="7" customFormat="1" ht="37.5" customHeight="1" thickBot="1" x14ac:dyDescent="0.3">
      <c r="A40" s="64" t="s">
        <v>28</v>
      </c>
      <c r="B40" s="13"/>
      <c r="C40" s="27">
        <f>SUM(C41:C41)</f>
        <v>500000</v>
      </c>
      <c r="D40" s="27"/>
      <c r="E40" s="27">
        <f>SUM(E41:E41)</f>
        <v>0</v>
      </c>
      <c r="F40" s="27">
        <f>SUM(F41:F41)</f>
        <v>8000</v>
      </c>
      <c r="G40" s="27">
        <f>SUM(G41:G41)</f>
        <v>45000</v>
      </c>
      <c r="H40" s="27">
        <f t="shared" ref="H40:J40" si="7">SUM(H41:H41)</f>
        <v>0</v>
      </c>
      <c r="I40" s="27">
        <f t="shared" si="7"/>
        <v>0</v>
      </c>
      <c r="J40" s="27">
        <f t="shared" si="7"/>
        <v>0</v>
      </c>
      <c r="K40" s="72">
        <f>SUM(K41:K41)</f>
        <v>53000</v>
      </c>
    </row>
    <row r="41" spans="1:11" ht="45.75" thickBot="1" x14ac:dyDescent="0.3">
      <c r="A41" s="65" t="s">
        <v>29</v>
      </c>
      <c r="B41" s="12"/>
      <c r="C41" s="28">
        <v>500000</v>
      </c>
      <c r="D41" s="18"/>
      <c r="E41" s="20"/>
      <c r="F41" s="20">
        <v>8000</v>
      </c>
      <c r="G41" s="90">
        <v>45000</v>
      </c>
      <c r="H41" s="90"/>
      <c r="I41" s="90"/>
      <c r="J41" s="90"/>
      <c r="K41" s="66">
        <f>E41+F41+G41</f>
        <v>53000</v>
      </c>
    </row>
    <row r="42" spans="1:11" ht="30.75" thickBot="1" x14ac:dyDescent="0.3">
      <c r="A42" s="64" t="s">
        <v>30</v>
      </c>
      <c r="B42" s="12"/>
      <c r="C42" s="29"/>
      <c r="D42" s="29"/>
      <c r="E42" s="29"/>
      <c r="F42" s="29"/>
      <c r="G42" s="92"/>
      <c r="H42" s="92"/>
      <c r="I42" s="92"/>
      <c r="J42" s="92"/>
      <c r="K42" s="73"/>
    </row>
    <row r="43" spans="1:11" ht="45.75" thickBot="1" x14ac:dyDescent="0.3">
      <c r="A43" s="65" t="s">
        <v>31</v>
      </c>
      <c r="B43" s="12"/>
      <c r="C43" s="5">
        <v>0</v>
      </c>
      <c r="D43" s="5"/>
      <c r="E43" s="5">
        <v>0</v>
      </c>
      <c r="F43" s="5"/>
      <c r="G43" s="91"/>
      <c r="H43" s="91"/>
      <c r="I43" s="91"/>
      <c r="J43" s="91"/>
      <c r="K43" s="74">
        <f t="shared" ref="K43" si="8">SUM(E43:E43)</f>
        <v>0</v>
      </c>
    </row>
    <row r="44" spans="1:11" ht="30.75" thickBot="1" x14ac:dyDescent="0.3">
      <c r="A44" s="64" t="s">
        <v>32</v>
      </c>
      <c r="B44" s="12"/>
      <c r="C44" s="27">
        <f>SUM(C45:C50)</f>
        <v>6125000</v>
      </c>
      <c r="D44" s="27"/>
      <c r="E44" s="27">
        <f>SUM(E45:E50)</f>
        <v>0</v>
      </c>
      <c r="F44" s="27">
        <f>SUM(F45:F50)</f>
        <v>0</v>
      </c>
      <c r="G44" s="27">
        <f>SUM(G45:G50)</f>
        <v>0</v>
      </c>
      <c r="H44" s="116"/>
      <c r="I44" s="116"/>
      <c r="J44" s="116"/>
      <c r="K44" s="72">
        <f>SUM(K45:K45)</f>
        <v>0</v>
      </c>
    </row>
    <row r="45" spans="1:11" x14ac:dyDescent="0.25">
      <c r="A45" s="65" t="s">
        <v>33</v>
      </c>
      <c r="B45" s="12"/>
      <c r="C45" s="42">
        <v>5025000</v>
      </c>
      <c r="D45" s="16"/>
      <c r="E45" s="5">
        <v>0</v>
      </c>
      <c r="F45" s="5"/>
      <c r="G45" s="91"/>
      <c r="H45" s="91"/>
      <c r="I45" s="91"/>
      <c r="J45" s="91"/>
      <c r="K45" s="66">
        <f>E45+F45+G45</f>
        <v>0</v>
      </c>
    </row>
    <row r="46" spans="1:11" ht="45" x14ac:dyDescent="0.25">
      <c r="A46" s="65" t="s">
        <v>34</v>
      </c>
      <c r="B46" s="12"/>
      <c r="C46" s="26"/>
      <c r="D46" s="33"/>
      <c r="E46" s="33">
        <v>0</v>
      </c>
      <c r="F46" s="33"/>
      <c r="G46" s="90"/>
      <c r="H46" s="90"/>
      <c r="I46" s="90"/>
      <c r="J46" s="90"/>
      <c r="K46" s="66">
        <f t="shared" ref="K46:K49" si="9">E46+F46+G46</f>
        <v>0</v>
      </c>
    </row>
    <row r="47" spans="1:11" ht="30" x14ac:dyDescent="0.25">
      <c r="A47" s="65" t="s">
        <v>35</v>
      </c>
      <c r="B47" s="12"/>
      <c r="C47" s="26">
        <v>850000</v>
      </c>
      <c r="D47" s="33"/>
      <c r="E47" s="33">
        <v>0</v>
      </c>
      <c r="F47" s="33"/>
      <c r="G47" s="90"/>
      <c r="H47" s="90"/>
      <c r="I47" s="90"/>
      <c r="J47" s="90"/>
      <c r="K47" s="66">
        <f t="shared" si="9"/>
        <v>0</v>
      </c>
    </row>
    <row r="48" spans="1:11" ht="30.6" customHeight="1" x14ac:dyDescent="0.25">
      <c r="A48" s="65" t="s">
        <v>36</v>
      </c>
      <c r="B48" s="12"/>
      <c r="C48" s="26">
        <v>250000</v>
      </c>
      <c r="D48" s="33"/>
      <c r="E48" s="33">
        <v>0</v>
      </c>
      <c r="F48" s="33"/>
      <c r="G48" s="90"/>
      <c r="H48" s="90"/>
      <c r="I48" s="90"/>
      <c r="J48" s="90"/>
      <c r="K48" s="66">
        <f t="shared" si="9"/>
        <v>0</v>
      </c>
    </row>
    <row r="49" spans="1:11" ht="22.9" customHeight="1" x14ac:dyDescent="0.25">
      <c r="A49" s="65" t="s">
        <v>37</v>
      </c>
      <c r="B49" s="12"/>
      <c r="C49" s="26"/>
      <c r="D49" s="33"/>
      <c r="E49" s="33">
        <v>0</v>
      </c>
      <c r="F49" s="33"/>
      <c r="G49" s="90"/>
      <c r="H49" s="90"/>
      <c r="I49" s="90"/>
      <c r="J49" s="90"/>
      <c r="K49" s="66">
        <f t="shared" si="9"/>
        <v>0</v>
      </c>
    </row>
    <row r="50" spans="1:11" ht="20.25" customHeight="1" thickBot="1" x14ac:dyDescent="0.3">
      <c r="A50" s="65" t="s">
        <v>38</v>
      </c>
      <c r="B50" s="12"/>
      <c r="C50" s="26"/>
      <c r="D50" s="33"/>
      <c r="E50" s="33">
        <v>0</v>
      </c>
      <c r="F50" s="24"/>
      <c r="G50" s="90"/>
      <c r="H50" s="90"/>
      <c r="I50" s="90"/>
      <c r="J50" s="90"/>
      <c r="K50" s="66">
        <f>E50+F50+G50</f>
        <v>0</v>
      </c>
    </row>
    <row r="51" spans="1:11" ht="15.75" thickBot="1" x14ac:dyDescent="0.3">
      <c r="A51" s="64" t="s">
        <v>39</v>
      </c>
      <c r="B51" s="12"/>
      <c r="C51" s="43">
        <f t="shared" ref="C51:E51" si="10">SUM(C52:C55)</f>
        <v>0</v>
      </c>
      <c r="D51" s="43"/>
      <c r="E51" s="52">
        <f t="shared" si="10"/>
        <v>0</v>
      </c>
      <c r="F51" s="115"/>
      <c r="G51" s="114">
        <f>SUM(F52:F55)</f>
        <v>0</v>
      </c>
      <c r="H51" s="114"/>
      <c r="I51" s="114"/>
      <c r="J51" s="114"/>
      <c r="K51" s="43">
        <f>SUM(K52:K55)</f>
        <v>0</v>
      </c>
    </row>
    <row r="52" spans="1:11" ht="30" x14ac:dyDescent="0.25">
      <c r="A52" s="65" t="s">
        <v>40</v>
      </c>
      <c r="B52" s="12"/>
      <c r="C52" s="20">
        <v>0</v>
      </c>
      <c r="D52" s="20"/>
      <c r="E52" s="20">
        <v>0</v>
      </c>
      <c r="F52" s="20"/>
      <c r="G52" s="90"/>
      <c r="H52" s="90"/>
      <c r="I52" s="90"/>
      <c r="J52" s="90"/>
      <c r="K52" s="66">
        <f>E52+F52+G52</f>
        <v>0</v>
      </c>
    </row>
    <row r="53" spans="1:11" x14ac:dyDescent="0.25">
      <c r="A53" s="65" t="s">
        <v>41</v>
      </c>
      <c r="B53" s="12"/>
      <c r="C53" s="33">
        <v>0</v>
      </c>
      <c r="D53" s="33"/>
      <c r="E53" s="33">
        <v>0</v>
      </c>
      <c r="F53" s="33"/>
      <c r="G53" s="93"/>
      <c r="H53" s="90"/>
      <c r="I53" s="90"/>
      <c r="J53" s="90"/>
      <c r="K53" s="66">
        <f t="shared" ref="K53:K64" si="11">E53+F53+G53</f>
        <v>0</v>
      </c>
    </row>
    <row r="54" spans="1:11" x14ac:dyDescent="0.25">
      <c r="A54" s="76" t="s">
        <v>42</v>
      </c>
      <c r="B54" s="17"/>
      <c r="C54" s="20">
        <v>0</v>
      </c>
      <c r="D54" s="20"/>
      <c r="E54" s="20">
        <v>0</v>
      </c>
      <c r="F54" s="20"/>
      <c r="G54" s="90"/>
      <c r="H54" s="90"/>
      <c r="I54" s="90"/>
      <c r="J54" s="90"/>
      <c r="K54" s="66">
        <f t="shared" si="11"/>
        <v>0</v>
      </c>
    </row>
    <row r="55" spans="1:11" ht="60.75" thickBot="1" x14ac:dyDescent="0.3">
      <c r="A55" s="71" t="s">
        <v>43</v>
      </c>
      <c r="B55" s="22"/>
      <c r="C55" s="24">
        <v>0</v>
      </c>
      <c r="D55" s="24"/>
      <c r="E55" s="24">
        <v>0</v>
      </c>
      <c r="F55" s="24"/>
      <c r="G55" s="94"/>
      <c r="H55" s="91"/>
      <c r="I55" s="91"/>
      <c r="J55" s="91"/>
      <c r="K55" s="66">
        <f t="shared" si="11"/>
        <v>0</v>
      </c>
    </row>
    <row r="56" spans="1:11" ht="45.75" customHeight="1" thickBot="1" x14ac:dyDescent="0.3">
      <c r="A56" s="64" t="s">
        <v>44</v>
      </c>
      <c r="B56" s="12"/>
      <c r="C56" s="43">
        <f>SUM(C57:C58)</f>
        <v>60000000</v>
      </c>
      <c r="D56" s="43"/>
      <c r="E56" s="43">
        <f t="shared" ref="E56" si="12">SUM(E57:E58)</f>
        <v>7299900</v>
      </c>
      <c r="F56" s="43">
        <f>SUM(F57:F58)</f>
        <v>3684700</v>
      </c>
      <c r="G56" s="43">
        <f>SUM(G57:G58)</f>
        <v>2978200</v>
      </c>
      <c r="H56" s="43">
        <f>SUM(H57:H58)</f>
        <v>3383300</v>
      </c>
      <c r="I56" s="43">
        <f>SUM(I57:I58)</f>
        <v>3530000</v>
      </c>
      <c r="J56" s="43">
        <f>SUM(J57:J58)</f>
        <v>6726500</v>
      </c>
      <c r="K56" s="75">
        <f>SUM(K57:K58)</f>
        <v>27602600</v>
      </c>
    </row>
    <row r="57" spans="1:11" ht="45.75" customHeight="1" x14ac:dyDescent="0.25">
      <c r="A57" s="65" t="s">
        <v>45</v>
      </c>
      <c r="B57" s="12"/>
      <c r="C57" s="20">
        <v>60000000</v>
      </c>
      <c r="D57" s="20"/>
      <c r="E57" s="20">
        <v>7299900</v>
      </c>
      <c r="F57" s="20">
        <v>3684700</v>
      </c>
      <c r="G57" s="90">
        <v>2978200</v>
      </c>
      <c r="H57" s="90">
        <v>3383300</v>
      </c>
      <c r="I57" s="90">
        <v>3530000</v>
      </c>
      <c r="J57" s="90">
        <v>6726500</v>
      </c>
      <c r="K57" s="66">
        <f>E57+F57+G57+H57+I57+J57</f>
        <v>27602600</v>
      </c>
    </row>
    <row r="58" spans="1:11" ht="39.6" customHeight="1" thickBot="1" x14ac:dyDescent="0.3">
      <c r="A58" s="65" t="s">
        <v>46</v>
      </c>
      <c r="B58" s="12"/>
      <c r="C58" s="5">
        <v>0</v>
      </c>
      <c r="D58" s="5"/>
      <c r="E58" s="5">
        <v>0</v>
      </c>
      <c r="F58" s="5"/>
      <c r="G58" s="91"/>
      <c r="H58" s="91"/>
      <c r="I58" s="91"/>
      <c r="J58" s="91"/>
      <c r="K58" s="66">
        <f t="shared" si="11"/>
        <v>0</v>
      </c>
    </row>
    <row r="59" spans="1:11" ht="15.75" thickBot="1" x14ac:dyDescent="0.3">
      <c r="A59" s="64" t="s">
        <v>47</v>
      </c>
      <c r="B59" s="12"/>
      <c r="C59" s="43">
        <f t="shared" ref="C59" si="13">SUM(C60:C62)</f>
        <v>0</v>
      </c>
      <c r="D59" s="43"/>
      <c r="E59" s="43">
        <f t="shared" ref="E59:K59" si="14">SUM(E60:E62)</f>
        <v>0</v>
      </c>
      <c r="F59" s="43">
        <f t="shared" si="14"/>
        <v>0</v>
      </c>
      <c r="G59" s="43">
        <f>SUM(G60:G62)</f>
        <v>0</v>
      </c>
      <c r="H59" s="52"/>
      <c r="I59" s="52"/>
      <c r="J59" s="52"/>
      <c r="K59" s="75">
        <f t="shared" si="14"/>
        <v>0</v>
      </c>
    </row>
    <row r="60" spans="1:11" x14ac:dyDescent="0.25">
      <c r="A60" s="67" t="s">
        <v>48</v>
      </c>
      <c r="B60" s="12"/>
      <c r="C60" s="20">
        <v>0</v>
      </c>
      <c r="D60" s="20"/>
      <c r="E60" s="20">
        <v>0</v>
      </c>
      <c r="F60" s="20"/>
      <c r="G60" s="90"/>
      <c r="H60" s="90"/>
      <c r="I60" s="90"/>
      <c r="J60" s="90"/>
      <c r="K60" s="66">
        <f t="shared" si="11"/>
        <v>0</v>
      </c>
    </row>
    <row r="61" spans="1:11" x14ac:dyDescent="0.25">
      <c r="A61" s="67" t="s">
        <v>49</v>
      </c>
      <c r="B61" s="12"/>
      <c r="C61" s="33">
        <v>0</v>
      </c>
      <c r="D61" s="33"/>
      <c r="E61" s="33">
        <v>0</v>
      </c>
      <c r="F61" s="33"/>
      <c r="G61" s="93"/>
      <c r="H61" s="90"/>
      <c r="I61" s="90"/>
      <c r="J61" s="90"/>
      <c r="K61" s="66">
        <f t="shared" si="11"/>
        <v>0</v>
      </c>
    </row>
    <row r="62" spans="1:11" ht="45.75" thickBot="1" x14ac:dyDescent="0.3">
      <c r="A62" s="65" t="s">
        <v>50</v>
      </c>
      <c r="B62" s="12"/>
      <c r="C62" s="24">
        <v>0</v>
      </c>
      <c r="D62" s="24"/>
      <c r="E62" s="24">
        <v>0</v>
      </c>
      <c r="F62" s="24"/>
      <c r="G62" s="94"/>
      <c r="H62" s="91"/>
      <c r="I62" s="91"/>
      <c r="J62" s="91"/>
      <c r="K62" s="66">
        <f t="shared" si="11"/>
        <v>0</v>
      </c>
    </row>
    <row r="63" spans="1:11" ht="15.75" thickBot="1" x14ac:dyDescent="0.3">
      <c r="A63" s="77" t="s">
        <v>51</v>
      </c>
      <c r="B63" s="14"/>
      <c r="C63" s="27">
        <f>C13+C56</f>
        <v>167233588</v>
      </c>
      <c r="D63" s="29"/>
      <c r="E63" s="29">
        <f t="shared" ref="E63:K63" si="15">+E13+E56</f>
        <v>13009369.859999999</v>
      </c>
      <c r="F63" s="29">
        <f t="shared" si="15"/>
        <v>8841605</v>
      </c>
      <c r="G63" s="29">
        <f t="shared" si="15"/>
        <v>8016009.1740000006</v>
      </c>
      <c r="H63" s="29">
        <f t="shared" si="15"/>
        <v>8629011.5199999996</v>
      </c>
      <c r="I63" s="29">
        <f>+I13+I56</f>
        <v>8832853.7199999988</v>
      </c>
      <c r="J63" s="29">
        <f>+J13+J56</f>
        <v>11643359.42</v>
      </c>
      <c r="K63" s="73">
        <f t="shared" ref="K63" si="16">+K13+K56</f>
        <v>58972208.693999998</v>
      </c>
    </row>
    <row r="64" spans="1:11" ht="15.75" thickBot="1" x14ac:dyDescent="0.3">
      <c r="A64" s="68"/>
      <c r="B64" s="12"/>
      <c r="C64" s="44"/>
      <c r="D64" s="16"/>
      <c r="E64" s="5"/>
      <c r="F64" s="5"/>
      <c r="G64" s="91"/>
      <c r="H64" s="91"/>
      <c r="I64" s="91"/>
      <c r="J64" s="91"/>
      <c r="K64" s="66">
        <f t="shared" si="11"/>
        <v>0</v>
      </c>
    </row>
    <row r="65" spans="1:11" ht="15.75" thickBot="1" x14ac:dyDescent="0.3">
      <c r="A65" s="78" t="s">
        <v>52</v>
      </c>
      <c r="B65" s="15"/>
      <c r="C65" s="29">
        <v>1000000</v>
      </c>
      <c r="D65" s="45"/>
      <c r="E65" s="45">
        <v>0</v>
      </c>
      <c r="F65" s="45"/>
      <c r="G65" s="95">
        <f>G69</f>
        <v>5747039.9699999997</v>
      </c>
      <c r="H65" s="95">
        <f>H69</f>
        <v>779711.12</v>
      </c>
      <c r="I65" s="95">
        <f>I69</f>
        <v>358363.42</v>
      </c>
      <c r="J65" s="95">
        <f>J69</f>
        <v>0</v>
      </c>
      <c r="K65" s="75">
        <f>K66+K69+K74</f>
        <v>6885114.5099999998</v>
      </c>
    </row>
    <row r="66" spans="1:11" ht="30" x14ac:dyDescent="0.25">
      <c r="A66" s="64" t="s">
        <v>53</v>
      </c>
      <c r="B66" s="12"/>
      <c r="C66" s="28">
        <v>1000000</v>
      </c>
      <c r="D66" s="25"/>
      <c r="E66" s="25">
        <v>0</v>
      </c>
      <c r="F66" s="25"/>
      <c r="G66" s="96"/>
      <c r="H66" s="96"/>
      <c r="I66" s="96"/>
      <c r="J66" s="96"/>
      <c r="K66" s="66">
        <f>E66+F66+G66</f>
        <v>0</v>
      </c>
    </row>
    <row r="67" spans="1:11" ht="45" x14ac:dyDescent="0.25">
      <c r="A67" s="65" t="s">
        <v>54</v>
      </c>
      <c r="B67" s="12"/>
      <c r="C67" s="26">
        <v>0</v>
      </c>
      <c r="D67" s="35"/>
      <c r="E67" s="35">
        <v>0</v>
      </c>
      <c r="F67" s="35"/>
      <c r="G67" s="97"/>
      <c r="H67" s="96"/>
      <c r="I67" s="96"/>
      <c r="J67" s="96"/>
      <c r="K67" s="66">
        <f t="shared" ref="K67:K75" si="17">E67+F67+G67</f>
        <v>0</v>
      </c>
    </row>
    <row r="68" spans="1:11" ht="45.75" thickBot="1" x14ac:dyDescent="0.3">
      <c r="A68" s="65" t="s">
        <v>55</v>
      </c>
      <c r="B68" s="12"/>
      <c r="C68" s="46">
        <v>1000000</v>
      </c>
      <c r="D68" s="6"/>
      <c r="E68" s="6">
        <v>0</v>
      </c>
      <c r="F68" s="6"/>
      <c r="G68" s="98"/>
      <c r="H68" s="98"/>
      <c r="I68" s="98"/>
      <c r="J68" s="98"/>
      <c r="K68" s="105">
        <f t="shared" si="17"/>
        <v>0</v>
      </c>
    </row>
    <row r="69" spans="1:11" ht="15.75" thickBot="1" x14ac:dyDescent="0.3">
      <c r="A69" s="64" t="s">
        <v>56</v>
      </c>
      <c r="C69" s="117">
        <v>0</v>
      </c>
      <c r="D69" s="118"/>
      <c r="E69" s="119">
        <v>0</v>
      </c>
      <c r="F69" s="120"/>
      <c r="G69" s="79">
        <f>G70</f>
        <v>5747039.9699999997</v>
      </c>
      <c r="H69" s="79">
        <f>H70</f>
        <v>779711.12</v>
      </c>
      <c r="I69" s="79">
        <f>I70</f>
        <v>358363.42</v>
      </c>
      <c r="J69" s="79">
        <f>J70</f>
        <v>0</v>
      </c>
      <c r="K69" s="130">
        <f>G69+H69+I69+J69</f>
        <v>6885114.5099999998</v>
      </c>
    </row>
    <row r="70" spans="1:11" x14ac:dyDescent="0.25">
      <c r="A70" s="67" t="s">
        <v>57</v>
      </c>
      <c r="B70" s="12"/>
      <c r="C70" s="42">
        <v>0</v>
      </c>
      <c r="D70" s="6"/>
      <c r="E70" s="6">
        <v>0</v>
      </c>
      <c r="F70" s="6">
        <v>0</v>
      </c>
      <c r="G70" s="98">
        <v>5747039.9699999997</v>
      </c>
      <c r="H70" s="98">
        <v>779711.12</v>
      </c>
      <c r="I70" s="98">
        <v>358363.42</v>
      </c>
      <c r="J70" s="98">
        <v>0</v>
      </c>
      <c r="K70" s="66">
        <f>E70+F70+G70+H70+I70</f>
        <v>6885114.5099999998</v>
      </c>
    </row>
    <row r="71" spans="1:11" x14ac:dyDescent="0.25">
      <c r="A71" s="67" t="s">
        <v>58</v>
      </c>
      <c r="C71" s="47"/>
      <c r="D71" s="35"/>
      <c r="E71" s="35">
        <v>0</v>
      </c>
      <c r="F71" s="35"/>
      <c r="G71" s="97"/>
      <c r="H71" s="96"/>
      <c r="I71" s="96"/>
      <c r="J71" s="96"/>
      <c r="K71" s="66">
        <f t="shared" si="17"/>
        <v>0</v>
      </c>
    </row>
    <row r="72" spans="1:11" x14ac:dyDescent="0.25">
      <c r="A72" s="67"/>
      <c r="C72" s="49">
        <v>0</v>
      </c>
      <c r="D72" s="48"/>
      <c r="E72" s="6"/>
      <c r="F72" s="8"/>
      <c r="G72" s="8"/>
      <c r="H72" s="8"/>
      <c r="I72" s="8"/>
      <c r="J72" s="8"/>
      <c r="K72" s="66">
        <f t="shared" si="17"/>
        <v>0</v>
      </c>
    </row>
    <row r="73" spans="1:11" ht="15.75" thickBot="1" x14ac:dyDescent="0.3">
      <c r="A73" s="67"/>
      <c r="C73" s="50"/>
      <c r="D73" s="6"/>
      <c r="E73" s="6"/>
      <c r="F73" s="6"/>
      <c r="G73" s="98"/>
      <c r="H73" s="98"/>
      <c r="I73" s="98"/>
      <c r="J73" s="98"/>
      <c r="K73" s="105">
        <f t="shared" si="17"/>
        <v>0</v>
      </c>
    </row>
    <row r="74" spans="1:11" ht="15.75" thickBot="1" x14ac:dyDescent="0.3">
      <c r="A74" s="80" t="s">
        <v>59</v>
      </c>
      <c r="C74" s="51"/>
      <c r="D74" s="45"/>
      <c r="E74" s="45">
        <v>0</v>
      </c>
      <c r="F74" s="45"/>
      <c r="G74" s="95"/>
      <c r="H74" s="95"/>
      <c r="I74" s="131"/>
      <c r="J74" s="131"/>
      <c r="K74" s="129">
        <f t="shared" si="17"/>
        <v>0</v>
      </c>
    </row>
    <row r="75" spans="1:11" ht="45.75" thickBot="1" x14ac:dyDescent="0.3">
      <c r="A75" s="65" t="s">
        <v>60</v>
      </c>
      <c r="B75" s="12"/>
      <c r="C75" s="123">
        <v>0</v>
      </c>
      <c r="D75" s="123"/>
      <c r="E75" s="123">
        <v>0</v>
      </c>
      <c r="F75" s="123"/>
      <c r="G75" s="124"/>
      <c r="H75" s="98"/>
      <c r="I75" s="98"/>
      <c r="J75" s="98"/>
      <c r="K75" s="105">
        <f t="shared" si="17"/>
        <v>0</v>
      </c>
    </row>
    <row r="76" spans="1:11" ht="30.75" thickBot="1" x14ac:dyDescent="0.3">
      <c r="A76" s="77" t="s">
        <v>61</v>
      </c>
      <c r="B76" s="122"/>
      <c r="C76" s="125">
        <v>1000000</v>
      </c>
      <c r="D76" s="126"/>
      <c r="E76" s="126">
        <v>0</v>
      </c>
      <c r="F76" s="126">
        <v>0</v>
      </c>
      <c r="G76" s="127">
        <f>G65</f>
        <v>5747039.9699999997</v>
      </c>
      <c r="H76" s="121">
        <f>H65</f>
        <v>779711.12</v>
      </c>
      <c r="I76" s="121">
        <f>I65</f>
        <v>358363.42</v>
      </c>
      <c r="J76" s="121">
        <f>J65</f>
        <v>0</v>
      </c>
      <c r="K76" s="128">
        <f>K65</f>
        <v>6885114.5099999998</v>
      </c>
    </row>
    <row r="77" spans="1:11" x14ac:dyDescent="0.25">
      <c r="A77" s="81"/>
      <c r="B77" s="17"/>
      <c r="C77" s="18"/>
      <c r="D77" s="19"/>
      <c r="E77" s="21"/>
      <c r="F77" s="21"/>
      <c r="G77" s="99"/>
      <c r="H77" s="99"/>
      <c r="I77" s="99"/>
      <c r="J77" s="99"/>
      <c r="K77" s="82"/>
    </row>
    <row r="78" spans="1:11" ht="21" customHeight="1" thickBot="1" x14ac:dyDescent="0.3">
      <c r="A78" s="83" t="s">
        <v>62</v>
      </c>
      <c r="B78" s="84"/>
      <c r="C78" s="85">
        <f>+C63+C76</f>
        <v>168233588</v>
      </c>
      <c r="D78" s="85">
        <f t="shared" ref="D78:E78" si="18">+D63+D76</f>
        <v>0</v>
      </c>
      <c r="E78" s="85">
        <f t="shared" si="18"/>
        <v>13009369.859999999</v>
      </c>
      <c r="F78" s="85">
        <f>+F63+F76</f>
        <v>8841605</v>
      </c>
      <c r="G78" s="85">
        <f>+G63+G76</f>
        <v>13763049.144000001</v>
      </c>
      <c r="H78" s="85">
        <f>+H63+H76</f>
        <v>9408722.6399999987</v>
      </c>
      <c r="I78" s="85">
        <f>+I63+I76</f>
        <v>9191217.1399999987</v>
      </c>
      <c r="J78" s="85">
        <f>+J63+J76</f>
        <v>11643359.42</v>
      </c>
      <c r="K78" s="85">
        <f>+K63+K76</f>
        <v>65857323.203999996</v>
      </c>
    </row>
    <row r="79" spans="1:11" x14ac:dyDescent="0.25">
      <c r="A79" s="7" t="s">
        <v>67</v>
      </c>
      <c r="K79" s="8"/>
    </row>
    <row r="80" spans="1:11" x14ac:dyDescent="0.25">
      <c r="A80" s="1" t="s">
        <v>68</v>
      </c>
      <c r="E80" s="2"/>
      <c r="F80" s="2"/>
      <c r="G80" s="2"/>
      <c r="H80" s="2"/>
      <c r="I80" s="2"/>
      <c r="J80" s="2"/>
      <c r="K80" s="2"/>
    </row>
    <row r="81" spans="1:11" x14ac:dyDescent="0.25">
      <c r="A81" s="1" t="s">
        <v>69</v>
      </c>
      <c r="E81" s="8"/>
      <c r="F81" s="8"/>
      <c r="G81" s="8"/>
      <c r="H81" s="8"/>
      <c r="I81" s="8"/>
      <c r="J81" s="8"/>
      <c r="K81" s="8"/>
    </row>
    <row r="82" spans="1:11" x14ac:dyDescent="0.25">
      <c r="A82" s="1" t="s">
        <v>70</v>
      </c>
    </row>
    <row r="83" spans="1:11" x14ac:dyDescent="0.25">
      <c r="A83" s="1" t="s">
        <v>71</v>
      </c>
    </row>
    <row r="84" spans="1:11" x14ac:dyDescent="0.25">
      <c r="A84" s="1" t="s">
        <v>72</v>
      </c>
    </row>
    <row r="85" spans="1:11" x14ac:dyDescent="0.25">
      <c r="A85" s="1"/>
    </row>
    <row r="86" spans="1:11" x14ac:dyDescent="0.25">
      <c r="A86" s="1"/>
    </row>
    <row r="87" spans="1:11" x14ac:dyDescent="0.25">
      <c r="A87" s="1" t="s">
        <v>78</v>
      </c>
      <c r="D87" t="s">
        <v>79</v>
      </c>
    </row>
    <row r="88" spans="1:11" x14ac:dyDescent="0.25">
      <c r="A88" s="1" t="s">
        <v>80</v>
      </c>
      <c r="D88" t="s">
        <v>81</v>
      </c>
    </row>
    <row r="89" spans="1:11" x14ac:dyDescent="0.25">
      <c r="A89" s="1"/>
    </row>
    <row r="90" spans="1:11" x14ac:dyDescent="0.25">
      <c r="A90" s="1"/>
    </row>
    <row r="91" spans="1:11" x14ac:dyDescent="0.25">
      <c r="A91" s="1"/>
    </row>
    <row r="92" spans="1:11" x14ac:dyDescent="0.25">
      <c r="A92" s="1"/>
    </row>
    <row r="93" spans="1:11" x14ac:dyDescent="0.25">
      <c r="A93" s="1"/>
    </row>
    <row r="94" spans="1:11" x14ac:dyDescent="0.25">
      <c r="A94" s="1"/>
    </row>
    <row r="95" spans="1:11" x14ac:dyDescent="0.25">
      <c r="A95" s="1"/>
    </row>
    <row r="96" spans="1:11" x14ac:dyDescent="0.25">
      <c r="A96" s="1"/>
    </row>
  </sheetData>
  <mergeCells count="6">
    <mergeCell ref="E10:K10"/>
    <mergeCell ref="A6:K6"/>
    <mergeCell ref="A5:K5"/>
    <mergeCell ref="A7:K7"/>
    <mergeCell ref="A8:K8"/>
    <mergeCell ref="A9:K9"/>
  </mergeCells>
  <phoneticPr fontId="5" type="noConversion"/>
  <printOptions horizontalCentered="1"/>
  <pageMargins left="0" right="0" top="0.19685039370078741" bottom="0.19685039370078741" header="0.31496062992125984" footer="0.31496062992125984"/>
  <pageSetup scale="95" fitToHeight="0" orientation="portrait" r:id="rId1"/>
  <headerFooter>
    <oddFooter>Página &amp;P</oddFooter>
  </headerFooter>
  <rowBreaks count="3" manualBreakCount="3">
    <brk id="37" max="5" man="1"/>
    <brk id="44" max="5" man="1"/>
    <brk id="61" max="5" man="1"/>
  </rowBreaks>
  <ignoredErrors>
    <ignoredError sqref="E51 E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Mildred Aleman</cp:lastModifiedBy>
  <cp:revision/>
  <cp:lastPrinted>2024-02-28T15:53:55Z</cp:lastPrinted>
  <dcterms:created xsi:type="dcterms:W3CDTF">2018-04-17T18:57:16Z</dcterms:created>
  <dcterms:modified xsi:type="dcterms:W3CDTF">2025-07-22T14:33:30Z</dcterms:modified>
  <cp:category/>
  <cp:contentStatus/>
</cp:coreProperties>
</file>